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tav - Soupis předpokláda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'stav - Soupis předpokláda...'!$C$125:$K$194</definedName>
    <definedName name="_xlnm.Print_Area" localSheetId="1">'stav - Soupis předpokláda...'!$C$4:$J$76,'stav - Soupis předpokláda...'!$C$82:$J$107,'stav - Soupis předpokláda...'!$C$113:$K$194</definedName>
    <definedName name="_xlnm.Print_Titles" localSheetId="1">'stav - Soupis předpokláda...'!$125:$125</definedName>
    <definedName name="_xlnm.Print_Area" localSheetId="2">'Seznam figur'!$C$4:$G$27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193"/>
  <c r="BH193"/>
  <c r="BG193"/>
  <c r="BF193"/>
  <c r="T193"/>
  <c r="T192"/>
  <c r="R193"/>
  <c r="R192"/>
  <c r="P193"/>
  <c r="P192"/>
  <c r="BI190"/>
  <c r="BH190"/>
  <c r="BG190"/>
  <c r="BF190"/>
  <c r="T190"/>
  <c r="T189"/>
  <c r="T188"/>
  <c r="R190"/>
  <c r="R189"/>
  <c r="R188"/>
  <c r="P190"/>
  <c r="P189"/>
  <c r="P188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T171"/>
  <c r="R172"/>
  <c r="R171"/>
  <c r="P172"/>
  <c r="P171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122"/>
  <c r="J20"/>
  <c r="J18"/>
  <c r="E18"/>
  <c r="F92"/>
  <c r="J17"/>
  <c r="J15"/>
  <c r="E15"/>
  <c r="F122"/>
  <c r="J14"/>
  <c r="J12"/>
  <c r="J120"/>
  <c r="E7"/>
  <c r="E85"/>
  <c i="1" r="L90"/>
  <c r="AM90"/>
  <c r="AM89"/>
  <c r="L89"/>
  <c r="AM87"/>
  <c r="L87"/>
  <c r="L85"/>
  <c r="L84"/>
  <c i="2" r="BK190"/>
  <c r="BK186"/>
  <c r="BK179"/>
  <c r="BK169"/>
  <c r="BK161"/>
  <c r="J153"/>
  <c r="BK148"/>
  <c r="J143"/>
  <c r="BK138"/>
  <c r="BK132"/>
  <c r="J190"/>
  <c r="J182"/>
  <c r="BK176"/>
  <c r="J169"/>
  <c r="J161"/>
  <c r="BK153"/>
  <c r="J148"/>
  <c r="BK143"/>
  <c r="J138"/>
  <c r="J132"/>
  <c r="J193"/>
  <c r="BK182"/>
  <c r="J176"/>
  <c r="BK172"/>
  <c r="BK165"/>
  <c r="BK157"/>
  <c r="J150"/>
  <c r="J146"/>
  <c r="BK141"/>
  <c r="J135"/>
  <c r="BK129"/>
  <c r="BK193"/>
  <c r="J186"/>
  <c r="J179"/>
  <c r="J172"/>
  <c r="J165"/>
  <c r="J157"/>
  <c r="BK150"/>
  <c r="BK146"/>
  <c r="J141"/>
  <c r="BK135"/>
  <c r="J129"/>
  <c i="1" r="AS94"/>
  <c i="2" l="1" r="BK128"/>
  <c r="J128"/>
  <c r="J98"/>
  <c r="R128"/>
  <c r="BK145"/>
  <c r="J145"/>
  <c r="J99"/>
  <c r="R145"/>
  <c r="P156"/>
  <c r="T156"/>
  <c r="BK175"/>
  <c r="J175"/>
  <c r="J103"/>
  <c r="T175"/>
  <c r="P128"/>
  <c r="T128"/>
  <c r="P145"/>
  <c r="T145"/>
  <c r="BK156"/>
  <c r="J156"/>
  <c r="J101"/>
  <c r="R156"/>
  <c r="P175"/>
  <c r="R175"/>
  <c r="BK189"/>
  <c r="BK192"/>
  <c r="J192"/>
  <c r="J106"/>
  <c r="BK171"/>
  <c r="J171"/>
  <c r="J102"/>
  <c r="J89"/>
  <c r="J91"/>
  <c r="J92"/>
  <c r="E116"/>
  <c r="F123"/>
  <c r="BE129"/>
  <c r="BE132"/>
  <c r="BE141"/>
  <c r="BE146"/>
  <c r="BE153"/>
  <c r="BE157"/>
  <c r="BE169"/>
  <c r="BE172"/>
  <c r="BE186"/>
  <c r="BE190"/>
  <c r="BE193"/>
  <c r="F91"/>
  <c r="BE135"/>
  <c r="BE138"/>
  <c r="BE143"/>
  <c r="BE148"/>
  <c r="BE150"/>
  <c r="BE161"/>
  <c r="BE165"/>
  <c r="BE176"/>
  <c r="BE179"/>
  <c r="BE182"/>
  <c r="F34"/>
  <c i="1" r="BA95"/>
  <c r="BA94"/>
  <c r="W30"/>
  <c i="2" r="F35"/>
  <c i="1" r="BB95"/>
  <c r="BB94"/>
  <c r="W31"/>
  <c i="2" r="F36"/>
  <c i="1" r="BC95"/>
  <c r="BC94"/>
  <c r="W32"/>
  <c i="2" r="F37"/>
  <c i="1" r="BD95"/>
  <c r="BD94"/>
  <c r="W33"/>
  <c i="2" r="J34"/>
  <c i="1" r="AW95"/>
  <c i="2" l="1" r="BK188"/>
  <c r="J188"/>
  <c r="J104"/>
  <c r="R155"/>
  <c r="T127"/>
  <c r="P127"/>
  <c r="T155"/>
  <c r="P155"/>
  <c r="R127"/>
  <c r="R126"/>
  <c r="BK127"/>
  <c r="J127"/>
  <c r="J97"/>
  <c r="BK155"/>
  <c r="J155"/>
  <c r="J100"/>
  <c r="J189"/>
  <c r="J105"/>
  <c i="1" r="AX94"/>
  <c r="AW94"/>
  <c r="AK30"/>
  <c r="AY94"/>
  <c i="2" r="F33"/>
  <c i="1" r="AZ95"/>
  <c r="AZ94"/>
  <c r="W29"/>
  <c i="2" r="J33"/>
  <c i="1" r="AV95"/>
  <c r="AT95"/>
  <c i="2" l="1" r="P126"/>
  <c i="1" r="AU95"/>
  <c i="2" r="T126"/>
  <c r="BK126"/>
  <c r="J126"/>
  <c r="J96"/>
  <c i="1" r="AU94"/>
  <c r="AV94"/>
  <c r="AK29"/>
  <c i="2" l="1" r="J30"/>
  <c i="1" r="AG95"/>
  <c r="AG94"/>
  <c r="AK26"/>
  <c r="AT94"/>
  <c i="2" l="1" r="J39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<sst xmlns="http://schemas.openxmlformats.org/spreadsheetml/2006/main">
  <si>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</si>
  <si>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</si>
  <si>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</si>
  <si>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</si>
  <si>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</si>
  <si>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{63a238c3-a350-4296-af87-82636cf53c32}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</si>
  <si>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</si>
  <si>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</si>
  <si>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</si>
  <si>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</si>
  <si>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</si>
  <si>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</si>
  <si>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</si>
  <si>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</si>
  <si>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vet_tel_podhled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</si>
  <si>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</si>
  <si>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</si>
  <si>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Tělocvična - Oprava havarijního stavu podhledu</t>
  </si>
  <si>
    <t>KSO:</t>
  </si>
  <si>
    <t>CC-CZ:</t>
  </si>
  <si>
    <t>Místo:</t>
  </si>
  <si>
    <t>Hradec Králové, Pražská 68, SOŠ veterinární</t>
  </si>
  <si>
    <t>Datum:</t>
  </si>
  <si>
    <t>25. 8. 2022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</si>
  <si>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</si>
  <si>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</si>
  <si>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</si>
  <si>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</si>
  <si>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</si>
  <si>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</si>
  <si>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</si>
  <si>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</si>
  <si>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</si>
  <si>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</si>
  <si>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</si>
  <si>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</si>
  <si>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</si>
  <si>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</si>
  <si>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</si>
  <si>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</si>
  <si>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</si>
  <si>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</si>
  <si>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</si>
  <si>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</si>
  <si>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</si>
  <si>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</si>
  <si>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</si>
  <si>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</si>
  <si>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</si>
  <si>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</si>
  <si>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</si>
  <si>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</si>
  <si>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</si>
  <si>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</si>
  <si>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</si>
  <si>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</si>
  <si>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</si>
  <si>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</si>
  <si>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</si>
  <si>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</si>
  <si>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</si>
  <si>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</si>
  <si>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</si>
  <si>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</si>
  <si>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</si>
  <si>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</si>
  <si>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</si>
  <si>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</si>
  <si>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</si>
  <si>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</si>
  <si>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</si>
  <si>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</si>
  <si>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</si>
  <si>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</si>
  <si>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</si>
  <si>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</si>
  <si>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</si>
  <si>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</si>
  <si>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</si>
  <si>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stav</t>
  </si>
  <si>
    <t>Soupis předpokládaných prací</t>
  </si>
  <si>
    <t>STA</t>
  </si>
  <si>
    <t>1</t>
  </si>
  <si>
    <t>{24edc90d-7243-4b12-8c78-52a165633aaa}</t>
  </si>
  <si>
    <t>2</t>
  </si>
  <si>
    <t>a1</t>
  </si>
  <si>
    <t>540</t>
  </si>
  <si>
    <t>a2</t>
  </si>
  <si>
    <t>3915</t>
  </si>
  <si>
    <t>KRYCÍ LIST SOUPISU PRACÍ</t>
  </si>
  <si>
    <t>Objekt:</t>
  </si>
  <si>
    <t>stav - Soupis předpokládaných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</si>
  <si>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</si>
  <si>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</si>
  <si>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</si>
  <si>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</si>
  <si>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</si>
  <si>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</si>
  <si>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</si>
  <si>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</si>
  <si>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</si>
  <si>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714 - Akustická a protiotřesová opatření</t>
  </si>
  <si>
    <t xml:space="preserve">    741 - Elektroinstalace - silnoproud</t>
  </si>
  <si>
    <t xml:space="preserve">    762 - Konstrukce tesařské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</si>
  <si>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</si>
  <si>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</si>
  <si>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</si>
  <si>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</si>
  <si>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</si>
  <si>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</si>
  <si>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</si>
  <si>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</si>
  <si>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</si>
  <si>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</si>
  <si>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</si>
  <si>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</si>
  <si>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</si>
  <si>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</si>
  <si>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</si>
  <si>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</si>
  <si>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</si>
  <si>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</si>
  <si>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</si>
  <si>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</si>
  <si>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</si>
  <si>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</si>
  <si>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943211111</t>
  </si>
  <si>
    <t>Montáž lešení prostorového rámového lehkého s podlahami zatížení do 200 kg/m2 v do 10 m</t>
  </si>
  <si>
    <t>m3</t>
  </si>
  <si>
    <t>CS ÚRS 2022 01</t>
  </si>
  <si>
    <t>4</t>
  </si>
  <si>
    <t>-884626742</t>
  </si>
  <si>
    <t>PP</t>
  </si>
  <si>
    <t xml:space="preserve">Montáž lešení prostorového rámového lehkého pracovního s podlahami  s provozním zatížením tř. 3 do 200 kg/m2, výšky do 10 m</t>
  </si>
  <si>
    <t>VV</t>
  </si>
  <si>
    <t>a1*7,25</t>
  </si>
  <si>
    <t>943211211</t>
  </si>
  <si>
    <t>Příplatek k lešení prostorovému rámovému lehkému s podlahami v do 10 m za první a ZKD den použití</t>
  </si>
  <si>
    <t>-1382929706</t>
  </si>
  <si>
    <t xml:space="preserve">Montáž lešení prostorového rámového lehkého pracovního s podlahami  Příplatek za první a každý další den použití lešení k ceně -1111</t>
  </si>
  <si>
    <t>a2*30</t>
  </si>
  <si>
    <t>3</t>
  </si>
  <si>
    <t>943211811</t>
  </si>
  <si>
    <t>Demontáž lešení prostorového rámového lehkého s podlahami zatížení do 200 kg/m2 v do 10 m</t>
  </si>
  <si>
    <t>2069415545</t>
  </si>
  <si>
    <t xml:space="preserve">Demontáž lešení prostorového rámového lehkého pracovního s podlahami  s provozním zatížením tř. 3 do 200 kg/m2, výšky do 10 m</t>
  </si>
  <si>
    <t>952902021</t>
  </si>
  <si>
    <t>Čištění budov zametení hladkých podlah</t>
  </si>
  <si>
    <t>m2</t>
  </si>
  <si>
    <t>-1850351351</t>
  </si>
  <si>
    <t xml:space="preserve">Čištění budov při provádění oprav a udržovacích prací  podlah hladkých zametením</t>
  </si>
  <si>
    <t>5</t>
  </si>
  <si>
    <t>9539501</t>
  </si>
  <si>
    <t>DMTŽ a zpětná MTŽ dělící roletové stěny - dle skut</t>
  </si>
  <si>
    <t>kč</t>
  </si>
  <si>
    <t>1132951981</t>
  </si>
  <si>
    <t>6</t>
  </si>
  <si>
    <t>9539502</t>
  </si>
  <si>
    <t>Stavební výpomoce profesím - dle skut</t>
  </si>
  <si>
    <t>hr</t>
  </si>
  <si>
    <t>595116949</t>
  </si>
  <si>
    <t>997</t>
  </si>
  <si>
    <t>Přesun sutě</t>
  </si>
  <si>
    <t>7</t>
  </si>
  <si>
    <t>997013212</t>
  </si>
  <si>
    <t>Vnitrostaveništní doprava suti a vybouraných hmot pro budovy v přes 6 do 9 m ručně</t>
  </si>
  <si>
    <t>t</t>
  </si>
  <si>
    <t>-145354712</t>
  </si>
  <si>
    <t xml:space="preserve">Vnitrostaveništní doprava suti a vybouraných hmot  vodorovně do 50 m svisle ručně pro budovy a haly výšky přes 6 do 9 m</t>
  </si>
  <si>
    <t>8</t>
  </si>
  <si>
    <t>997013501</t>
  </si>
  <si>
    <t>Odvoz suti a vybouraných hmot na skládku nebo meziskládku do 1 km se složením</t>
  </si>
  <si>
    <t>358531848</t>
  </si>
  <si>
    <t xml:space="preserve">Odvoz suti a vybouraných hmot na skládku nebo meziskládku  se složením, na vzdálenost do 1 km</t>
  </si>
  <si>
    <t>997013509</t>
  </si>
  <si>
    <t>Příplatek k odvozu suti a vybouraných hmot na skládku ZKD 1 km přes 1 km</t>
  </si>
  <si>
    <t>-1553135064</t>
  </si>
  <si>
    <t xml:space="preserve">Odvoz suti a vybouraných hmot na skládku nebo meziskládku  se složením, na vzdálenost Příplatek k ceně za každý další i započatý 1 km přes 1 km</t>
  </si>
  <si>
    <t>19,391*14 'Přepočtené koeficientem množství</t>
  </si>
  <si>
    <t>10</t>
  </si>
  <si>
    <t>997013814</t>
  </si>
  <si>
    <t>Poplatek za uložení na skládce (skládkovné) stavebního odpadu izolací kód odpadu 17 06 04</t>
  </si>
  <si>
    <t>-725492938</t>
  </si>
  <si>
    <t>Poplatek za uložení stavebního odpadu na skládce (skládkovné) z izolačních materiálů zatříděného do Katalogu odpadů pod kódem 17 06 04</t>
  </si>
  <si>
    <t>PSV</t>
  </si>
  <si>
    <t>Práce a dodávky PSV</t>
  </si>
  <si>
    <t>714</t>
  </si>
  <si>
    <t>Akustická a protiotřesová opatření</t>
  </si>
  <si>
    <t>11</t>
  </si>
  <si>
    <t>714120801</t>
  </si>
  <si>
    <t>Demontáž akustických minerálních podstropních zavěšených panelů</t>
  </si>
  <si>
    <t>16</t>
  </si>
  <si>
    <t>-485350319</t>
  </si>
  <si>
    <t xml:space="preserve">Demontáž akustických minerálních panelů  podstropních zavěšených</t>
  </si>
  <si>
    <t>P</t>
  </si>
  <si>
    <t>Poznámka k položce:_x000d_
v ceně započtena demontáž nosné konstrukce a panelů - dle skut</t>
  </si>
  <si>
    <t>12</t>
  </si>
  <si>
    <t>71412100</t>
  </si>
  <si>
    <t>Montáž podstropních nárazuvzdorných akustických panelů třídy 1A zavěšených na viditelný rošt</t>
  </si>
  <si>
    <t>2118193768</t>
  </si>
  <si>
    <t xml:space="preserve">Montáž akustických minerálních panelů  podstropních nárazuvzdorných zavěšených na viditelný rošt odolnosti proti nárazu třídy 1A</t>
  </si>
  <si>
    <t>Poznámka k položce:_x000d_
dle nabídky</t>
  </si>
  <si>
    <t>13</t>
  </si>
  <si>
    <t>M</t>
  </si>
  <si>
    <t>590361</t>
  </si>
  <si>
    <t>panel akustický sportovních hal zapuštěný závěsný rošt, barvená hrana, bílá 085, tl 40mm</t>
  </si>
  <si>
    <t>32</t>
  </si>
  <si>
    <t>-1451339831</t>
  </si>
  <si>
    <t>Poznámka k položce:_x000d_
vel 1200x600x40mm, tř. nárazuvzdornosti 1A</t>
  </si>
  <si>
    <t>a1*1,05</t>
  </si>
  <si>
    <t>14</t>
  </si>
  <si>
    <t>998714102</t>
  </si>
  <si>
    <t>Přesun hmot tonážní pro akustická a protiotřesová opatření v objektech v do 12 m</t>
  </si>
  <si>
    <t>-1703249893</t>
  </si>
  <si>
    <t xml:space="preserve">Přesun hmot pro akustická a protiotřesová opatření  stanovený z hmotnosti přesunovaného materiálu vodorovná dopravní vzdálenost do 50 m v objektech výšky přes 6 do 12 m</t>
  </si>
  <si>
    <t>741</t>
  </si>
  <si>
    <t>Elektroinstalace - silnoproud</t>
  </si>
  <si>
    <t>741102</t>
  </si>
  <si>
    <t>Elektroinstalace dle samostatné PD a dle VD</t>
  </si>
  <si>
    <t>467009033</t>
  </si>
  <si>
    <t xml:space="preserve">Poznámka k položce:_x000d_
 </t>
  </si>
  <si>
    <t>762</t>
  </si>
  <si>
    <t>Konstrukce tesařské</t>
  </si>
  <si>
    <t>762526811</t>
  </si>
  <si>
    <t>Demontáž podlah z dřevotřísky, překližky, sololitu tloušťky do 20 mm bez polštářů</t>
  </si>
  <si>
    <t>-1576350924</t>
  </si>
  <si>
    <t xml:space="preserve">Demontáž podlah  z desek dřevotřískových, překližkových, sololitových tl. do 20 mm bez polštářů</t>
  </si>
  <si>
    <t>17</t>
  </si>
  <si>
    <t>7625911</t>
  </si>
  <si>
    <t>Montáž dočasného zakrytí stávající podlahy deskami volně kladenými jako ochrana před poškozením stavebními pracemi</t>
  </si>
  <si>
    <t>-1670550890</t>
  </si>
  <si>
    <t xml:space="preserve"> Montáž dočasného zakrytí stávající podlahy deskami volně kladenými jako ochrana před poškozením stavebními pracemi</t>
  </si>
  <si>
    <t>18</t>
  </si>
  <si>
    <t>607262</t>
  </si>
  <si>
    <t>deska dřevoštěpková OSB 3 ostrá hrana nebroušená tl 10mm</t>
  </si>
  <si>
    <t>867115566</t>
  </si>
  <si>
    <t>Poznámka k položce:_x000d_
předpoklad dvojnásobná obrátkovost použití</t>
  </si>
  <si>
    <t>a1*1,04</t>
  </si>
  <si>
    <t>19</t>
  </si>
  <si>
    <t>998762102</t>
  </si>
  <si>
    <t>Přesun hmot tonážní pro kce tesařské v objektech v přes 6 do 12 m</t>
  </si>
  <si>
    <t>-318615380</t>
  </si>
  <si>
    <t xml:space="preserve">Přesun hmot pro konstrukce tesařské  stanovený z hmotnosti přesunovaného materiálu vodorovná dopravní vzdálenost do 50 m v objektech výšky přes 6 do 12 m</t>
  </si>
  <si>
    <t>VRN</t>
  </si>
  <si>
    <t>Vedlejší rozpočtové náklady</t>
  </si>
  <si>
    <t>VRN3</t>
  </si>
  <si>
    <t>Zařízení staveniště</t>
  </si>
  <si>
    <t>20</t>
  </si>
  <si>
    <t>030001000</t>
  </si>
  <si>
    <t>1024</t>
  </si>
  <si>
    <t>-587816999</t>
  </si>
  <si>
    <t>VRN7</t>
  </si>
  <si>
    <t>Provozní vlivy</t>
  </si>
  <si>
    <t>070001000</t>
  </si>
  <si>
    <t>73155828</t>
  </si>
  <si>
    <t>SEZNAM FIGUR</t>
  </si>
  <si>
    <t>Výměra</t>
  </si>
  <si>
    <t xml:space="preserve"> stav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</si>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</sst>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5938" style="1" customWidth="1"/>
    <col min="2" max="2" width="1.667969" style="1" customWidth="1"/>
    <col min="3" max="3" width="4.105469" style="1" customWidth="1"/>
    <col min="4" max="4" width="2.664063" style="1" customWidth="1"/>
    <col min="5" max="5" width="2.664063" style="1" customWidth="1"/>
    <col min="6" max="6" width="2.664063" style="1" customWidth="1"/>
    <col min="7" max="7" width="2.664063" style="1" customWidth="1"/>
    <col min="8" max="8" width="2.664063" style="1" customWidth="1"/>
    <col min="9" max="9" width="2.664063" style="1" customWidth="1"/>
    <col min="10" max="10" width="2.664063" style="1" customWidth="1"/>
    <col min="11" max="11" width="2.664063" style="1" customWidth="1"/>
    <col min="12" max="12" width="2.664063" style="1" customWidth="1"/>
    <col min="13" max="13" width="2.664063" style="1" customWidth="1"/>
    <col min="14" max="14" width="2.664063" style="1" customWidth="1"/>
    <col min="15" max="15" width="2.664063" style="1" customWidth="1"/>
    <col min="16" max="16" width="2.664063" style="1" customWidth="1"/>
    <col min="17" max="17" width="2.664063" style="1" customWidth="1"/>
    <col min="18" max="18" width="2.664063" style="1" customWidth="1"/>
    <col min="19" max="19" width="2.664063" style="1" customWidth="1"/>
    <col min="20" max="20" width="2.664063" style="1" customWidth="1"/>
    <col min="21" max="21" width="2.664063" style="1" customWidth="1"/>
    <col min="22" max="22" width="2.664063" style="1" customWidth="1"/>
    <col min="23" max="23" width="2.664063" style="1" customWidth="1"/>
    <col min="24" max="24" width="2.664063" style="1" customWidth="1"/>
    <col min="25" max="25" width="2.664063" style="1" customWidth="1"/>
    <col min="26" max="26" width="2.664063" style="1" customWidth="1"/>
    <col min="27" max="27" width="2.664063" style="1" customWidth="1"/>
    <col min="28" max="28" width="2.664063" style="1" customWidth="1"/>
    <col min="29" max="29" width="2.664063" style="1" customWidth="1"/>
    <col min="30" max="30" width="2.664063" style="1" customWidth="1"/>
    <col min="31" max="31" width="2.664063" style="1" customWidth="1"/>
    <col min="32" max="32" width="2.664063" style="1" customWidth="1"/>
    <col min="33" max="33" width="2.664063" style="1" customWidth="1"/>
    <col min="34" max="34" width="3.335938" style="1" customWidth="1"/>
    <col min="35" max="35" width="47.44531" style="1" customWidth="1"/>
    <col min="36" max="36" width="2.445313" style="1" customWidth="1"/>
    <col min="37" max="37" width="2.445313" style="1" customWidth="1"/>
    <col min="38" max="38" width="8.335938" style="1" customWidth="1"/>
    <col min="39" max="39" width="3.335938" style="1" customWidth="1"/>
    <col min="40" max="40" width="13.33594" style="1" customWidth="1"/>
    <col min="41" max="41" width="7.445313" style="1" customWidth="1"/>
    <col min="42" max="42" width="4.105469" style="1" customWidth="1"/>
    <col min="43" max="43" width="15.66406" style="1" hidden="1" customWidth="1"/>
    <col min="44" max="44" width="13.66406" style="1" customWidth="1"/>
    <col min="45" max="45" width="25.77734" style="1" hidden="1" customWidth="1"/>
    <col min="46" max="46" width="25.77734" style="1" hidden="1" customWidth="1"/>
    <col min="47" max="47" width="25.77734" style="1" hidden="1" customWidth="1"/>
    <col min="48" max="48" width="21.66406" style="1" hidden="1" customWidth="1"/>
    <col min="49" max="49" width="21.66406" style="1" hidden="1" customWidth="1"/>
    <col min="50" max="50" width="24.99609" style="1" hidden="1" customWidth="1"/>
    <col min="51" max="51" width="24.99609" style="1" hidden="1" customWidth="1"/>
    <col min="52" max="52" width="21.66406" style="1" hidden="1" customWidth="1"/>
    <col min="53" max="53" width="19.10547" style="1" hidden="1" customWidth="1"/>
    <col min="54" max="54" width="24.99609" style="1" hidden="1" customWidth="1"/>
    <col min="55" max="55" width="21.66406" style="1" hidden="1" customWidth="1"/>
    <col min="56" max="56" width="19.10547" style="1" hidden="1" customWidth="1"/>
    <col min="57" max="57" width="66.44531" style="1" customWidth="1"/>
    <col min="71" max="71" width="8.886719" style="1" hidden="1"/>
    <col min="72" max="72" width="8.886719" style="1" hidden="1"/>
    <col min="73" max="73" width="8.886719" style="1" hidden="1"/>
    <col min="74" max="74" width="8.886719" style="1" hidden="1"/>
    <col min="75" max="75" width="8.886719" style="1" hidden="1"/>
    <col min="76" max="76" width="8.886719" style="1" hidden="1"/>
    <col min="77" max="77" width="8.886719" style="1" hidden="1"/>
    <col min="78" max="78" width="8.886719" style="1" hidden="1"/>
    <col min="79" max="79" width="8.886719" style="1" hidden="1"/>
    <col min="80" max="80" width="8.886719" style="1" hidden="1"/>
    <col min="81" max="81" width="8.886719" style="1" hidden="1"/>
    <col min="82" max="82" width="8.886719" style="1" hidden="1"/>
    <col min="83" max="83" width="8.886719" style="1" hidden="1"/>
    <col min="84" max="84" width="8.886719" style="1" hidden="1"/>
    <col min="85" max="85" width="8.886719" style="1" hidden="1"/>
    <col min="86" max="86" width="8.886719" style="1" hidden="1"/>
    <col min="87" max="87" width="8.886719" style="1" hidden="1"/>
    <col min="88" max="88" width="8.886719" style="1" hidden="1"/>
    <col min="89" max="89" width="8.886719" style="1" hidden="1"/>
    <col min="90" max="90" width="8.886719" style="1" hidden="1"/>
    <col min="91" max="91" width="8.886719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26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31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31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4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35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36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37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38</v>
      </c>
      <c r="E29" s="45"/>
      <c r="F29" s="30" t="s">
        <v>39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40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41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42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43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44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45</v>
      </c>
      <c r="U35" s="52"/>
      <c r="V35" s="52"/>
      <c r="W35" s="52"/>
      <c r="X35" s="54" t="s">
        <v>46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47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48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49</v>
      </c>
      <c r="AI60" s="40"/>
      <c r="AJ60" s="40"/>
      <c r="AK60" s="40"/>
      <c r="AL60" s="40"/>
      <c r="AM60" s="62" t="s">
        <v>50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51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52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49</v>
      </c>
      <c r="AI75" s="40"/>
      <c r="AJ75" s="40"/>
      <c r="AK75" s="40"/>
      <c r="AL75" s="40"/>
      <c r="AM75" s="62" t="s">
        <v>50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53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vet_tel_podhled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Tělocvična - Oprava havarijního stavu podhledu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Hradec Králové, Pražská 68, SOŠ veterinární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25. 8. 2022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4.9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54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4.9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32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55</v>
      </c>
      <c r="D92" s="92"/>
      <c r="E92" s="92"/>
      <c r="F92" s="92"/>
      <c r="G92" s="92"/>
      <c r="H92" s="93"/>
      <c r="I92" s="94" t="s">
        <v>56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57</v>
      </c>
      <c r="AH92" s="92"/>
      <c r="AI92" s="92"/>
      <c r="AJ92" s="92"/>
      <c r="AK92" s="92"/>
      <c r="AL92" s="92"/>
      <c r="AM92" s="92"/>
      <c r="AN92" s="94" t="s">
        <v>58</v>
      </c>
      <c r="AO92" s="92"/>
      <c r="AP92" s="96"/>
      <c r="AQ92" s="97" t="s">
        <v>59</v>
      </c>
      <c r="AR92" s="42"/>
      <c r="AS92" s="98" t="s">
        <v>60</v>
      </c>
      <c r="AT92" s="99" t="s">
        <v>61</v>
      </c>
      <c r="AU92" s="99" t="s">
        <v>62</v>
      </c>
      <c r="AV92" s="99" t="s">
        <v>63</v>
      </c>
      <c r="AW92" s="99" t="s">
        <v>64</v>
      </c>
      <c r="AX92" s="99" t="s">
        <v>65</v>
      </c>
      <c r="AY92" s="99" t="s">
        <v>66</v>
      </c>
      <c r="AZ92" s="99" t="s">
        <v>67</v>
      </c>
      <c r="BA92" s="99" t="s">
        <v>68</v>
      </c>
      <c r="BB92" s="99" t="s">
        <v>69</v>
      </c>
      <c r="BC92" s="99" t="s">
        <v>70</v>
      </c>
      <c r="BD92" s="100" t="s">
        <v>71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0001" customHeight="1">
      <c r="A94" s="6"/>
      <c r="B94" s="104"/>
      <c r="C94" s="105" t="s">
        <v>72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73</v>
      </c>
      <c r="BT94" s="115" t="s">
        <v>74</v>
      </c>
      <c r="BU94" s="116" t="s">
        <v>75</v>
      </c>
      <c r="BV94" s="115" t="s">
        <v>76</v>
      </c>
      <c r="BW94" s="115" t="s">
        <v>5</v>
      </c>
      <c r="BX94" s="115" t="s">
        <v>77</v>
      </c>
      <c r="CL94" s="115" t="s">
        <v>1</v>
      </c>
    </row>
    <row r="95" s="7" customFormat="1" ht="14.5" customHeight="1">
      <c r="A95" s="117" t="s">
        <v>78</v>
      </c>
      <c r="B95" s="118"/>
      <c r="C95" s="119"/>
      <c r="D95" s="120" t="s">
        <v>79</v>
      </c>
      <c r="E95" s="120"/>
      <c r="F95" s="120"/>
      <c r="G95" s="120"/>
      <c r="H95" s="120"/>
      <c r="I95" s="121"/>
      <c r="J95" s="120" t="s">
        <v>80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'stav - Soupis předpokláda...'!J30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81</v>
      </c>
      <c r="AR95" s="124"/>
      <c r="AS95" s="125">
        <v>0</v>
      </c>
      <c r="AT95" s="126">
        <f>ROUND(SUM(AV95:AW95),2)</f>
        <v>0</v>
      </c>
      <c r="AU95" s="127">
        <f>'stav - Soupis předpokláda...'!P126</f>
        <v>0</v>
      </c>
      <c r="AV95" s="126">
        <f>'stav - Soupis předpokláda...'!J33</f>
        <v>0</v>
      </c>
      <c r="AW95" s="126">
        <f>'stav - Soupis předpokláda...'!J34</f>
        <v>0</v>
      </c>
      <c r="AX95" s="126">
        <f>'stav - Soupis předpokláda...'!J35</f>
        <v>0</v>
      </c>
      <c r="AY95" s="126">
        <f>'stav - Soupis předpokláda...'!J36</f>
        <v>0</v>
      </c>
      <c r="AZ95" s="126">
        <f>'stav - Soupis předpokláda...'!F33</f>
        <v>0</v>
      </c>
      <c r="BA95" s="126">
        <f>'stav - Soupis předpokláda...'!F34</f>
        <v>0</v>
      </c>
      <c r="BB95" s="126">
        <f>'stav - Soupis předpokláda...'!F35</f>
        <v>0</v>
      </c>
      <c r="BC95" s="126">
        <f>'stav - Soupis předpokláda...'!F36</f>
        <v>0</v>
      </c>
      <c r="BD95" s="128">
        <f>'stav - Soupis předpokláda...'!F37</f>
        <v>0</v>
      </c>
      <c r="BE95" s="7"/>
      <c r="BT95" s="129" t="s">
        <v>82</v>
      </c>
      <c r="BV95" s="129" t="s">
        <v>76</v>
      </c>
      <c r="BW95" s="129" t="s">
        <v>83</v>
      </c>
      <c r="BX95" s="129" t="s">
        <v>5</v>
      </c>
      <c r="CL95" s="129" t="s">
        <v>1</v>
      </c>
      <c r="CM95" s="129" t="s">
        <v>84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uGVC4kzzPyrVO2avmVMoR3aNCaDA86ZYigfUSnsN6aSNT81cFj7BfuXPRgqyoOg9uNr/qngbdrgKVf1MOgXdqA==" hashValue="omee4tApdKh/p6EP/v0OYS5RSDZFIHV+wiq72mGBmAptJx4ckPYCFReZFXhAGRYjDkxnkMNvZYh2RmXzZB6PQ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tav - Soupis předpoklád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5938" style="1" customWidth="1"/>
    <col min="2" max="2" width="1.117188" style="1" customWidth="1"/>
    <col min="3" max="3" width="4.105469" style="1" customWidth="1"/>
    <col min="4" max="4" width="4.335938" style="1" customWidth="1"/>
    <col min="5" max="5" width="17.10547" style="1" customWidth="1"/>
    <col min="6" max="6" width="50.77734" style="1" customWidth="1"/>
    <col min="7" max="7" width="7.445313" style="1" customWidth="1"/>
    <col min="8" max="8" width="13.99609" style="1" customWidth="1"/>
    <col min="9" max="9" width="15.77734" style="1" customWidth="1"/>
    <col min="10" max="10" width="22.33594" style="1" customWidth="1"/>
    <col min="11" max="11" width="22.33594" style="1" customWidth="1"/>
    <col min="12" max="12" width="9.335938" style="1" customWidth="1"/>
    <col min="13" max="13" width="10.77734" style="1" hidden="1" customWidth="1"/>
    <col min="14" max="14" width="8.886719" style="1" hidden="1"/>
    <col min="15" max="15" width="14.10547" style="1" hidden="1" customWidth="1"/>
    <col min="16" max="16" width="14.10547" style="1" hidden="1" customWidth="1"/>
    <col min="17" max="17" width="14.10547" style="1" hidden="1" customWidth="1"/>
    <col min="18" max="18" width="14.10547" style="1" hidden="1" customWidth="1"/>
    <col min="19" max="19" width="14.10547" style="1" hidden="1" customWidth="1"/>
    <col min="20" max="20" width="14.10547" style="1" hidden="1" customWidth="1"/>
    <col min="21" max="21" width="16.33594" style="1" hidden="1" customWidth="1"/>
    <col min="22" max="22" width="12.33594" style="1" customWidth="1"/>
    <col min="23" max="23" width="16.33594" style="1" customWidth="1"/>
    <col min="24" max="24" width="12.33594" style="1" customWidth="1"/>
    <col min="25" max="25" width="14.99609" style="1" customWidth="1"/>
    <col min="26" max="26" width="10.99609" style="1" customWidth="1"/>
    <col min="27" max="27" width="14.99609" style="1" customWidth="1"/>
    <col min="28" max="28" width="16.33594" style="1" customWidth="1"/>
    <col min="29" max="29" width="10.99609" style="1" customWidth="1"/>
    <col min="30" max="30" width="14.99609" style="1" customWidth="1"/>
    <col min="31" max="31" width="16.33594" style="1" customWidth="1"/>
    <col min="44" max="44" width="8.886719" style="1" hidden="1"/>
    <col min="45" max="45" width="8.886719" style="1" hidden="1"/>
    <col min="46" max="46" width="8.886719" style="1" hidden="1"/>
    <col min="47" max="47" width="8.886719" style="1" hidden="1"/>
    <col min="48" max="48" width="8.886719" style="1" hidden="1"/>
    <col min="49" max="49" width="8.886719" style="1" hidden="1"/>
    <col min="50" max="50" width="8.886719" style="1" hidden="1"/>
    <col min="51" max="51" width="8.886719" style="1" hidden="1"/>
    <col min="52" max="52" width="8.886719" style="1" hidden="1"/>
    <col min="53" max="53" width="8.886719" style="1" hidden="1"/>
    <col min="54" max="54" width="8.886719" style="1" hidden="1"/>
    <col min="55" max="55" width="8.886719" style="1" hidden="1"/>
    <col min="56" max="56" width="8.886719" style="1" hidden="1"/>
    <col min="57" max="57" width="8.886719" style="1" hidden="1"/>
    <col min="58" max="58" width="8.886719" style="1" hidden="1"/>
    <col min="59" max="59" width="8.886719" style="1" hidden="1"/>
    <col min="60" max="60" width="8.886719" style="1" hidden="1"/>
    <col min="61" max="61" width="8.886719" style="1" hidden="1"/>
    <col min="62" max="62" width="8.886719" style="1" hidden="1"/>
    <col min="63" max="63" width="8.886719" style="1" hidden="1"/>
    <col min="64" max="64" width="8.886719" style="1" hidden="1"/>
    <col min="65" max="65" width="8.886719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  <c r="AZ2" s="130" t="s">
        <v>85</v>
      </c>
      <c r="BA2" s="130" t="s">
        <v>1</v>
      </c>
      <c r="BB2" s="130" t="s">
        <v>1</v>
      </c>
      <c r="BC2" s="130" t="s">
        <v>86</v>
      </c>
      <c r="BD2" s="130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8"/>
      <c r="AT3" s="15" t="s">
        <v>84</v>
      </c>
      <c r="AZ3" s="130" t="s">
        <v>87</v>
      </c>
      <c r="BA3" s="130" t="s">
        <v>1</v>
      </c>
      <c r="BB3" s="130" t="s">
        <v>1</v>
      </c>
      <c r="BC3" s="130" t="s">
        <v>88</v>
      </c>
      <c r="BD3" s="130" t="s">
        <v>84</v>
      </c>
    </row>
    <row r="4" s="1" customFormat="1" ht="24.96" customHeight="1">
      <c r="B4" s="18"/>
      <c r="D4" s="133" t="s">
        <v>89</v>
      </c>
      <c r="L4" s="18"/>
      <c r="M4" s="134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5" t="s">
        <v>16</v>
      </c>
      <c r="L6" s="18"/>
    </row>
    <row r="7" s="1" customFormat="1" ht="14.5" customHeight="1">
      <c r="B7" s="18"/>
      <c r="E7" s="136" t="str">
        <f>'Rekapitulace stavby'!K6</f>
        <v>Tělocvična - Oprava havarijního stavu podhledu</v>
      </c>
      <c r="F7" s="135"/>
      <c r="G7" s="135"/>
      <c r="H7" s="135"/>
      <c r="L7" s="18"/>
    </row>
    <row r="8" s="2" customFormat="1" ht="12" customHeight="1">
      <c r="A8" s="36"/>
      <c r="B8" s="42"/>
      <c r="C8" s="36"/>
      <c r="D8" s="135" t="s">
        <v>90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4.5" customHeight="1">
      <c r="A9" s="36"/>
      <c r="B9" s="42"/>
      <c r="C9" s="36"/>
      <c r="D9" s="36"/>
      <c r="E9" s="137" t="s">
        <v>91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5" t="s">
        <v>18</v>
      </c>
      <c r="E11" s="36"/>
      <c r="F11" s="138" t="s">
        <v>1</v>
      </c>
      <c r="G11" s="36"/>
      <c r="H11" s="36"/>
      <c r="I11" s="135" t="s">
        <v>19</v>
      </c>
      <c r="J11" s="138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5" t="s">
        <v>20</v>
      </c>
      <c r="E12" s="36"/>
      <c r="F12" s="138" t="s">
        <v>21</v>
      </c>
      <c r="G12" s="36"/>
      <c r="H12" s="36"/>
      <c r="I12" s="135" t="s">
        <v>22</v>
      </c>
      <c r="J12" s="139" t="str">
        <f>'Rekapitulace stavby'!AN8</f>
        <v>25. 8. 2022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5" t="s">
        <v>24</v>
      </c>
      <c r="E14" s="36"/>
      <c r="F14" s="36"/>
      <c r="G14" s="36"/>
      <c r="H14" s="36"/>
      <c r="I14" s="135" t="s">
        <v>25</v>
      </c>
      <c r="J14" s="138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8" t="str">
        <f>IF('Rekapitulace stavby'!E11="","",'Rekapitulace stavby'!E11)</f>
        <v xml:space="preserve"> </v>
      </c>
      <c r="F15" s="36"/>
      <c r="G15" s="36"/>
      <c r="H15" s="36"/>
      <c r="I15" s="135" t="s">
        <v>27</v>
      </c>
      <c r="J15" s="138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5" t="s">
        <v>28</v>
      </c>
      <c r="E17" s="36"/>
      <c r="F17" s="36"/>
      <c r="G17" s="36"/>
      <c r="H17" s="36"/>
      <c r="I17" s="135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8"/>
      <c r="G18" s="138"/>
      <c r="H18" s="138"/>
      <c r="I18" s="135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5" t="s">
        <v>30</v>
      </c>
      <c r="E20" s="36"/>
      <c r="F20" s="36"/>
      <c r="G20" s="36"/>
      <c r="H20" s="36"/>
      <c r="I20" s="135" t="s">
        <v>25</v>
      </c>
      <c r="J20" s="138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8" t="str">
        <f>IF('Rekapitulace stavby'!E17="","",'Rekapitulace stavby'!E17)</f>
        <v xml:space="preserve"> </v>
      </c>
      <c r="F21" s="36"/>
      <c r="G21" s="36"/>
      <c r="H21" s="36"/>
      <c r="I21" s="135" t="s">
        <v>27</v>
      </c>
      <c r="J21" s="138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5" t="s">
        <v>32</v>
      </c>
      <c r="E23" s="36"/>
      <c r="F23" s="36"/>
      <c r="G23" s="36"/>
      <c r="H23" s="36"/>
      <c r="I23" s="135" t="s">
        <v>25</v>
      </c>
      <c r="J23" s="138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8" t="str">
        <f>IF('Rekapitulace stavby'!E20="","",'Rekapitulace stavby'!E20)</f>
        <v xml:space="preserve"> </v>
      </c>
      <c r="F24" s="36"/>
      <c r="G24" s="36"/>
      <c r="H24" s="36"/>
      <c r="I24" s="135" t="s">
        <v>27</v>
      </c>
      <c r="J24" s="138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5" t="s">
        <v>33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4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4"/>
      <c r="E29" s="144"/>
      <c r="F29" s="144"/>
      <c r="G29" s="144"/>
      <c r="H29" s="144"/>
      <c r="I29" s="144"/>
      <c r="J29" s="144"/>
      <c r="K29" s="144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5" t="s">
        <v>34</v>
      </c>
      <c r="E30" s="36"/>
      <c r="F30" s="36"/>
      <c r="G30" s="36"/>
      <c r="H30" s="36"/>
      <c r="I30" s="36"/>
      <c r="J30" s="146">
        <f>ROUND(J126,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4"/>
      <c r="E31" s="144"/>
      <c r="F31" s="144"/>
      <c r="G31" s="144"/>
      <c r="H31" s="144"/>
      <c r="I31" s="144"/>
      <c r="J31" s="144"/>
      <c r="K31" s="144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7" t="s">
        <v>36</v>
      </c>
      <c r="G32" s="36"/>
      <c r="H32" s="36"/>
      <c r="I32" s="147" t="s">
        <v>35</v>
      </c>
      <c r="J32" s="147" t="s">
        <v>37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8" t="s">
        <v>38</v>
      </c>
      <c r="E33" s="135" t="s">
        <v>39</v>
      </c>
      <c r="F33" s="149">
        <f>ROUND((SUM(BE126:BE194)),  2)</f>
        <v>0</v>
      </c>
      <c r="G33" s="36"/>
      <c r="H33" s="36"/>
      <c r="I33" s="150">
        <v>0.20999999999999999</v>
      </c>
      <c r="J33" s="149">
        <f>ROUND(((SUM(BE126:BE194))*I33),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5" t="s">
        <v>40</v>
      </c>
      <c r="F34" s="149">
        <f>ROUND((SUM(BF126:BF194)),  2)</f>
        <v>0</v>
      </c>
      <c r="G34" s="36"/>
      <c r="H34" s="36"/>
      <c r="I34" s="150">
        <v>0.14999999999999999</v>
      </c>
      <c r="J34" s="149">
        <f>ROUND(((SUM(BF126:BF194))*I34),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5" t="s">
        <v>41</v>
      </c>
      <c r="F35" s="149">
        <f>ROUND((SUM(BG126:BG194)),  2)</f>
        <v>0</v>
      </c>
      <c r="G35" s="36"/>
      <c r="H35" s="36"/>
      <c r="I35" s="150">
        <v>0.20999999999999999</v>
      </c>
      <c r="J35" s="149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5" t="s">
        <v>42</v>
      </c>
      <c r="F36" s="149">
        <f>ROUND((SUM(BH126:BH194)),  2)</f>
        <v>0</v>
      </c>
      <c r="G36" s="36"/>
      <c r="H36" s="36"/>
      <c r="I36" s="150">
        <v>0.14999999999999999</v>
      </c>
      <c r="J36" s="149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5" t="s">
        <v>43</v>
      </c>
      <c r="F37" s="149">
        <f>ROUND((SUM(BI126:BI194)),  2)</f>
        <v>0</v>
      </c>
      <c r="G37" s="36"/>
      <c r="H37" s="36"/>
      <c r="I37" s="150">
        <v>0</v>
      </c>
      <c r="J37" s="149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1"/>
      <c r="D39" s="152" t="s">
        <v>44</v>
      </c>
      <c r="E39" s="153"/>
      <c r="F39" s="153"/>
      <c r="G39" s="154" t="s">
        <v>45</v>
      </c>
      <c r="H39" s="155" t="s">
        <v>46</v>
      </c>
      <c r="I39" s="153"/>
      <c r="J39" s="156">
        <f>SUM(J30:J37)</f>
        <v>0</v>
      </c>
      <c r="K39" s="157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58" t="s">
        <v>47</v>
      </c>
      <c r="E50" s="159"/>
      <c r="F50" s="159"/>
      <c r="G50" s="158" t="s">
        <v>48</v>
      </c>
      <c r="H50" s="159"/>
      <c r="I50" s="159"/>
      <c r="J50" s="159"/>
      <c r="K50" s="159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0" t="s">
        <v>49</v>
      </c>
      <c r="E61" s="161"/>
      <c r="F61" s="162" t="s">
        <v>50</v>
      </c>
      <c r="G61" s="160" t="s">
        <v>49</v>
      </c>
      <c r="H61" s="161"/>
      <c r="I61" s="161"/>
      <c r="J61" s="163" t="s">
        <v>50</v>
      </c>
      <c r="K61" s="161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58" t="s">
        <v>51</v>
      </c>
      <c r="E65" s="164"/>
      <c r="F65" s="164"/>
      <c r="G65" s="158" t="s">
        <v>52</v>
      </c>
      <c r="H65" s="164"/>
      <c r="I65" s="164"/>
      <c r="J65" s="164"/>
      <c r="K65" s="164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0" t="s">
        <v>49</v>
      </c>
      <c r="E76" s="161"/>
      <c r="F76" s="162" t="s">
        <v>50</v>
      </c>
      <c r="G76" s="160" t="s">
        <v>49</v>
      </c>
      <c r="H76" s="161"/>
      <c r="I76" s="161"/>
      <c r="J76" s="163" t="s">
        <v>50</v>
      </c>
      <c r="K76" s="161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92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4.5" customHeight="1">
      <c r="A85" s="36"/>
      <c r="B85" s="37"/>
      <c r="C85" s="38"/>
      <c r="D85" s="38"/>
      <c r="E85" s="169" t="str">
        <f>E7</f>
        <v>Tělocvična - Oprava havarijního stavu podhledu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90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4.5" customHeight="1">
      <c r="A87" s="36"/>
      <c r="B87" s="37"/>
      <c r="C87" s="38"/>
      <c r="D87" s="38"/>
      <c r="E87" s="74" t="str">
        <f>E9</f>
        <v>stav - Soupis předpokládaných prací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Hradec Králové, Pražská 68, SOŠ veterinární</v>
      </c>
      <c r="G89" s="38"/>
      <c r="H89" s="38"/>
      <c r="I89" s="30" t="s">
        <v>22</v>
      </c>
      <c r="J89" s="77" t="str">
        <f>IF(J12="","",J12)</f>
        <v>25. 8. 2022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4.9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30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4.9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32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0" t="s">
        <v>93</v>
      </c>
      <c r="D94" s="171"/>
      <c r="E94" s="171"/>
      <c r="F94" s="171"/>
      <c r="G94" s="171"/>
      <c r="H94" s="171"/>
      <c r="I94" s="171"/>
      <c r="J94" s="172" t="s">
        <v>94</v>
      </c>
      <c r="K94" s="171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3" t="s">
        <v>95</v>
      </c>
      <c r="D96" s="38"/>
      <c r="E96" s="38"/>
      <c r="F96" s="38"/>
      <c r="G96" s="38"/>
      <c r="H96" s="38"/>
      <c r="I96" s="38"/>
      <c r="J96" s="108">
        <f>J126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96</v>
      </c>
    </row>
    <row r="97" s="9" customFormat="1" ht="24.96" customHeight="1">
      <c r="A97" s="9"/>
      <c r="B97" s="174"/>
      <c r="C97" s="175"/>
      <c r="D97" s="176" t="s">
        <v>97</v>
      </c>
      <c r="E97" s="177"/>
      <c r="F97" s="177"/>
      <c r="G97" s="177"/>
      <c r="H97" s="177"/>
      <c r="I97" s="177"/>
      <c r="J97" s="178">
        <f>J127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0"/>
      <c r="C98" s="181"/>
      <c r="D98" s="182" t="s">
        <v>98</v>
      </c>
      <c r="E98" s="183"/>
      <c r="F98" s="183"/>
      <c r="G98" s="183"/>
      <c r="H98" s="183"/>
      <c r="I98" s="183"/>
      <c r="J98" s="184">
        <f>J128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81"/>
      <c r="D99" s="182" t="s">
        <v>99</v>
      </c>
      <c r="E99" s="183"/>
      <c r="F99" s="183"/>
      <c r="G99" s="183"/>
      <c r="H99" s="183"/>
      <c r="I99" s="183"/>
      <c r="J99" s="184">
        <f>J145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4"/>
      <c r="C100" s="175"/>
      <c r="D100" s="176" t="s">
        <v>100</v>
      </c>
      <c r="E100" s="177"/>
      <c r="F100" s="177"/>
      <c r="G100" s="177"/>
      <c r="H100" s="177"/>
      <c r="I100" s="177"/>
      <c r="J100" s="178">
        <f>J155</f>
        <v>0</v>
      </c>
      <c r="K100" s="175"/>
      <c r="L100" s="17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0"/>
      <c r="C101" s="181"/>
      <c r="D101" s="182" t="s">
        <v>101</v>
      </c>
      <c r="E101" s="183"/>
      <c r="F101" s="183"/>
      <c r="G101" s="183"/>
      <c r="H101" s="183"/>
      <c r="I101" s="183"/>
      <c r="J101" s="184">
        <f>J156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0"/>
      <c r="C102" s="181"/>
      <c r="D102" s="182" t="s">
        <v>102</v>
      </c>
      <c r="E102" s="183"/>
      <c r="F102" s="183"/>
      <c r="G102" s="183"/>
      <c r="H102" s="183"/>
      <c r="I102" s="183"/>
      <c r="J102" s="184">
        <f>J171</f>
        <v>0</v>
      </c>
      <c r="K102" s="181"/>
      <c r="L102" s="18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0"/>
      <c r="C103" s="181"/>
      <c r="D103" s="182" t="s">
        <v>103</v>
      </c>
      <c r="E103" s="183"/>
      <c r="F103" s="183"/>
      <c r="G103" s="183"/>
      <c r="H103" s="183"/>
      <c r="I103" s="183"/>
      <c r="J103" s="184">
        <f>J175</f>
        <v>0</v>
      </c>
      <c r="K103" s="181"/>
      <c r="L103" s="18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4"/>
      <c r="C104" s="175"/>
      <c r="D104" s="176" t="s">
        <v>104</v>
      </c>
      <c r="E104" s="177"/>
      <c r="F104" s="177"/>
      <c r="G104" s="177"/>
      <c r="H104" s="177"/>
      <c r="I104" s="177"/>
      <c r="J104" s="178">
        <f>J188</f>
        <v>0</v>
      </c>
      <c r="K104" s="175"/>
      <c r="L104" s="17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0"/>
      <c r="C105" s="181"/>
      <c r="D105" s="182" t="s">
        <v>105</v>
      </c>
      <c r="E105" s="183"/>
      <c r="F105" s="183"/>
      <c r="G105" s="183"/>
      <c r="H105" s="183"/>
      <c r="I105" s="183"/>
      <c r="J105" s="184">
        <f>J189</f>
        <v>0</v>
      </c>
      <c r="K105" s="181"/>
      <c r="L105" s="18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0"/>
      <c r="C106" s="181"/>
      <c r="D106" s="182" t="s">
        <v>106</v>
      </c>
      <c r="E106" s="183"/>
      <c r="F106" s="183"/>
      <c r="G106" s="183"/>
      <c r="H106" s="183"/>
      <c r="I106" s="183"/>
      <c r="J106" s="184">
        <f>J192</f>
        <v>0</v>
      </c>
      <c r="K106" s="181"/>
      <c r="L106" s="18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12" s="2" customFormat="1" ht="6.96" customHeight="1">
      <c r="A112" s="36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24.96" customHeight="1">
      <c r="A113" s="36"/>
      <c r="B113" s="37"/>
      <c r="C113" s="21" t="s">
        <v>107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16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4.5" customHeight="1">
      <c r="A116" s="36"/>
      <c r="B116" s="37"/>
      <c r="C116" s="38"/>
      <c r="D116" s="38"/>
      <c r="E116" s="169" t="str">
        <f>E7</f>
        <v>Tělocvična - Oprava havarijního stavu podhledu</v>
      </c>
      <c r="F116" s="30"/>
      <c r="G116" s="30"/>
      <c r="H116" s="30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90</v>
      </c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4.5" customHeight="1">
      <c r="A118" s="36"/>
      <c r="B118" s="37"/>
      <c r="C118" s="38"/>
      <c r="D118" s="38"/>
      <c r="E118" s="74" t="str">
        <f>E9</f>
        <v>stav - Soupis předpokládaných prací</v>
      </c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20</v>
      </c>
      <c r="D120" s="38"/>
      <c r="E120" s="38"/>
      <c r="F120" s="25" t="str">
        <f>F12</f>
        <v>Hradec Králové, Pražská 68, SOŠ veterinární</v>
      </c>
      <c r="G120" s="38"/>
      <c r="H120" s="38"/>
      <c r="I120" s="30" t="s">
        <v>22</v>
      </c>
      <c r="J120" s="77" t="str">
        <f>IF(J12="","",J12)</f>
        <v>25. 8. 2022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4.9" customHeight="1">
      <c r="A122" s="36"/>
      <c r="B122" s="37"/>
      <c r="C122" s="30" t="s">
        <v>24</v>
      </c>
      <c r="D122" s="38"/>
      <c r="E122" s="38"/>
      <c r="F122" s="25" t="str">
        <f>E15</f>
        <v xml:space="preserve"> </v>
      </c>
      <c r="G122" s="38"/>
      <c r="H122" s="38"/>
      <c r="I122" s="30" t="s">
        <v>30</v>
      </c>
      <c r="J122" s="34" t="str">
        <f>E21</f>
        <v xml:space="preserve"> 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4.9" customHeight="1">
      <c r="A123" s="36"/>
      <c r="B123" s="37"/>
      <c r="C123" s="30" t="s">
        <v>28</v>
      </c>
      <c r="D123" s="38"/>
      <c r="E123" s="38"/>
      <c r="F123" s="25" t="str">
        <f>IF(E18="","",E18)</f>
        <v>Vyplň údaj</v>
      </c>
      <c r="G123" s="38"/>
      <c r="H123" s="38"/>
      <c r="I123" s="30" t="s">
        <v>32</v>
      </c>
      <c r="J123" s="34" t="str">
        <f>E24</f>
        <v xml:space="preserve"> 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0.32" customHeight="1">
      <c r="A124" s="36"/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11" customFormat="1" ht="29.28" customHeight="1">
      <c r="A125" s="186"/>
      <c r="B125" s="187"/>
      <c r="C125" s="188" t="s">
        <v>108</v>
      </c>
      <c r="D125" s="189" t="s">
        <v>59</v>
      </c>
      <c r="E125" s="189" t="s">
        <v>55</v>
      </c>
      <c r="F125" s="189" t="s">
        <v>56</v>
      </c>
      <c r="G125" s="189" t="s">
        <v>109</v>
      </c>
      <c r="H125" s="189" t="s">
        <v>110</v>
      </c>
      <c r="I125" s="189" t="s">
        <v>111</v>
      </c>
      <c r="J125" s="189" t="s">
        <v>94</v>
      </c>
      <c r="K125" s="190" t="s">
        <v>112</v>
      </c>
      <c r="L125" s="191"/>
      <c r="M125" s="98" t="s">
        <v>1</v>
      </c>
      <c r="N125" s="99" t="s">
        <v>38</v>
      </c>
      <c r="O125" s="99" t="s">
        <v>113</v>
      </c>
      <c r="P125" s="99" t="s">
        <v>114</v>
      </c>
      <c r="Q125" s="99" t="s">
        <v>115</v>
      </c>
      <c r="R125" s="99" t="s">
        <v>116</v>
      </c>
      <c r="S125" s="99" t="s">
        <v>117</v>
      </c>
      <c r="T125" s="100" t="s">
        <v>118</v>
      </c>
      <c r="U125" s="186"/>
      <c r="V125" s="186"/>
      <c r="W125" s="186"/>
      <c r="X125" s="186"/>
      <c r="Y125" s="186"/>
      <c r="Z125" s="186"/>
      <c r="AA125" s="186"/>
      <c r="AB125" s="186"/>
      <c r="AC125" s="186"/>
      <c r="AD125" s="186"/>
      <c r="AE125" s="186"/>
    </row>
    <row r="126" s="2" customFormat="1" ht="22.8" customHeight="1">
      <c r="A126" s="36"/>
      <c r="B126" s="37"/>
      <c r="C126" s="105" t="s">
        <v>119</v>
      </c>
      <c r="D126" s="38"/>
      <c r="E126" s="38"/>
      <c r="F126" s="38"/>
      <c r="G126" s="38"/>
      <c r="H126" s="38"/>
      <c r="I126" s="38"/>
      <c r="J126" s="192">
        <f>BK126</f>
        <v>0</v>
      </c>
      <c r="K126" s="38"/>
      <c r="L126" s="42"/>
      <c r="M126" s="101"/>
      <c r="N126" s="193"/>
      <c r="O126" s="102"/>
      <c r="P126" s="194">
        <f>P127+P155+P188</f>
        <v>0</v>
      </c>
      <c r="Q126" s="102"/>
      <c r="R126" s="194">
        <f>R127+R155+R188</f>
        <v>10.59183</v>
      </c>
      <c r="S126" s="102"/>
      <c r="T126" s="195">
        <f>T127+T155+T188</f>
        <v>19.391400000000001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73</v>
      </c>
      <c r="AU126" s="15" t="s">
        <v>96</v>
      </c>
      <c r="BK126" s="196">
        <f>BK127+BK155+BK188</f>
        <v>0</v>
      </c>
    </row>
    <row r="127" s="12" customFormat="1" ht="25.92" customHeight="1">
      <c r="A127" s="12"/>
      <c r="B127" s="197"/>
      <c r="C127" s="198"/>
      <c r="D127" s="199" t="s">
        <v>73</v>
      </c>
      <c r="E127" s="200" t="s">
        <v>120</v>
      </c>
      <c r="F127" s="200" t="s">
        <v>121</v>
      </c>
      <c r="G127" s="198"/>
      <c r="H127" s="198"/>
      <c r="I127" s="201"/>
      <c r="J127" s="202">
        <f>BK127</f>
        <v>0</v>
      </c>
      <c r="K127" s="198"/>
      <c r="L127" s="203"/>
      <c r="M127" s="204"/>
      <c r="N127" s="205"/>
      <c r="O127" s="205"/>
      <c r="P127" s="206">
        <f>P128+P145</f>
        <v>0</v>
      </c>
      <c r="Q127" s="205"/>
      <c r="R127" s="206">
        <f>R128+R145</f>
        <v>0</v>
      </c>
      <c r="S127" s="205"/>
      <c r="T127" s="207">
        <f>T128+T145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8" t="s">
        <v>82</v>
      </c>
      <c r="AT127" s="209" t="s">
        <v>73</v>
      </c>
      <c r="AU127" s="209" t="s">
        <v>74</v>
      </c>
      <c r="AY127" s="208" t="s">
        <v>122</v>
      </c>
      <c r="BK127" s="210">
        <f>BK128+BK145</f>
        <v>0</v>
      </c>
    </row>
    <row r="128" s="12" customFormat="1" ht="22.8" customHeight="1">
      <c r="A128" s="12"/>
      <c r="B128" s="197"/>
      <c r="C128" s="198"/>
      <c r="D128" s="199" t="s">
        <v>73</v>
      </c>
      <c r="E128" s="211" t="s">
        <v>123</v>
      </c>
      <c r="F128" s="211" t="s">
        <v>124</v>
      </c>
      <c r="G128" s="198"/>
      <c r="H128" s="198"/>
      <c r="I128" s="201"/>
      <c r="J128" s="212">
        <f>BK128</f>
        <v>0</v>
      </c>
      <c r="K128" s="198"/>
      <c r="L128" s="203"/>
      <c r="M128" s="204"/>
      <c r="N128" s="205"/>
      <c r="O128" s="205"/>
      <c r="P128" s="206">
        <f>SUM(P129:P144)</f>
        <v>0</v>
      </c>
      <c r="Q128" s="205"/>
      <c r="R128" s="206">
        <f>SUM(R129:R144)</f>
        <v>0</v>
      </c>
      <c r="S128" s="205"/>
      <c r="T128" s="207">
        <f>SUM(T129:T144)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8" t="s">
        <v>82</v>
      </c>
      <c r="AT128" s="209" t="s">
        <v>73</v>
      </c>
      <c r="AU128" s="209" t="s">
        <v>82</v>
      </c>
      <c r="AY128" s="208" t="s">
        <v>122</v>
      </c>
      <c r="BK128" s="210">
        <f>SUM(BK129:BK144)</f>
        <v>0</v>
      </c>
    </row>
    <row r="129" s="2" customFormat="1" ht="22.9" customHeight="1">
      <c r="A129" s="36"/>
      <c r="B129" s="37"/>
      <c r="C129" s="213" t="s">
        <v>82</v>
      </c>
      <c r="D129" s="213" t="s">
        <v>125</v>
      </c>
      <c r="E129" s="214" t="s">
        <v>126</v>
      </c>
      <c r="F129" s="215" t="s">
        <v>127</v>
      </c>
      <c r="G129" s="216" t="s">
        <v>128</v>
      </c>
      <c r="H129" s="217">
        <v>3915</v>
      </c>
      <c r="I129" s="218"/>
      <c r="J129" s="219">
        <f>ROUND(I129*H129,2)</f>
        <v>0</v>
      </c>
      <c r="K129" s="215" t="s">
        <v>129</v>
      </c>
      <c r="L129" s="42"/>
      <c r="M129" s="220" t="s">
        <v>1</v>
      </c>
      <c r="N129" s="221" t="s">
        <v>39</v>
      </c>
      <c r="O129" s="89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4" t="s">
        <v>130</v>
      </c>
      <c r="AT129" s="224" t="s">
        <v>125</v>
      </c>
      <c r="AU129" s="224" t="s">
        <v>84</v>
      </c>
      <c r="AY129" s="15" t="s">
        <v>122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5" t="s">
        <v>82</v>
      </c>
      <c r="BK129" s="225">
        <f>ROUND(I129*H129,2)</f>
        <v>0</v>
      </c>
      <c r="BL129" s="15" t="s">
        <v>130</v>
      </c>
      <c r="BM129" s="224" t="s">
        <v>131</v>
      </c>
    </row>
    <row r="130" s="2" customFormat="1">
      <c r="A130" s="36"/>
      <c r="B130" s="37"/>
      <c r="C130" s="38"/>
      <c r="D130" s="226" t="s">
        <v>132</v>
      </c>
      <c r="E130" s="38"/>
      <c r="F130" s="227" t="s">
        <v>133</v>
      </c>
      <c r="G130" s="38"/>
      <c r="H130" s="38"/>
      <c r="I130" s="228"/>
      <c r="J130" s="38"/>
      <c r="K130" s="38"/>
      <c r="L130" s="42"/>
      <c r="M130" s="229"/>
      <c r="N130" s="230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132</v>
      </c>
      <c r="AU130" s="15" t="s">
        <v>84</v>
      </c>
    </row>
    <row r="131" s="13" customFormat="1">
      <c r="A131" s="13"/>
      <c r="B131" s="231"/>
      <c r="C131" s="232"/>
      <c r="D131" s="226" t="s">
        <v>134</v>
      </c>
      <c r="E131" s="233" t="s">
        <v>87</v>
      </c>
      <c r="F131" s="234" t="s">
        <v>135</v>
      </c>
      <c r="G131" s="232"/>
      <c r="H131" s="235">
        <v>3915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134</v>
      </c>
      <c r="AU131" s="241" t="s">
        <v>84</v>
      </c>
      <c r="AV131" s="13" t="s">
        <v>84</v>
      </c>
      <c r="AW131" s="13" t="s">
        <v>31</v>
      </c>
      <c r="AX131" s="13" t="s">
        <v>82</v>
      </c>
      <c r="AY131" s="241" t="s">
        <v>122</v>
      </c>
    </row>
    <row r="132" s="2" customFormat="1" ht="31" customHeight="1">
      <c r="A132" s="36"/>
      <c r="B132" s="37"/>
      <c r="C132" s="213" t="s">
        <v>84</v>
      </c>
      <c r="D132" s="213" t="s">
        <v>125</v>
      </c>
      <c r="E132" s="214" t="s">
        <v>136</v>
      </c>
      <c r="F132" s="215" t="s">
        <v>137</v>
      </c>
      <c r="G132" s="216" t="s">
        <v>128</v>
      </c>
      <c r="H132" s="217">
        <v>117450</v>
      </c>
      <c r="I132" s="218"/>
      <c r="J132" s="219">
        <f>ROUND(I132*H132,2)</f>
        <v>0</v>
      </c>
      <c r="K132" s="215" t="s">
        <v>129</v>
      </c>
      <c r="L132" s="42"/>
      <c r="M132" s="220" t="s">
        <v>1</v>
      </c>
      <c r="N132" s="221" t="s">
        <v>39</v>
      </c>
      <c r="O132" s="89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4" t="s">
        <v>130</v>
      </c>
      <c r="AT132" s="224" t="s">
        <v>125</v>
      </c>
      <c r="AU132" s="224" t="s">
        <v>84</v>
      </c>
      <c r="AY132" s="15" t="s">
        <v>122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5" t="s">
        <v>82</v>
      </c>
      <c r="BK132" s="225">
        <f>ROUND(I132*H132,2)</f>
        <v>0</v>
      </c>
      <c r="BL132" s="15" t="s">
        <v>130</v>
      </c>
      <c r="BM132" s="224" t="s">
        <v>138</v>
      </c>
    </row>
    <row r="133" s="2" customFormat="1">
      <c r="A133" s="36"/>
      <c r="B133" s="37"/>
      <c r="C133" s="38"/>
      <c r="D133" s="226" t="s">
        <v>132</v>
      </c>
      <c r="E133" s="38"/>
      <c r="F133" s="227" t="s">
        <v>139</v>
      </c>
      <c r="G133" s="38"/>
      <c r="H133" s="38"/>
      <c r="I133" s="228"/>
      <c r="J133" s="38"/>
      <c r="K133" s="38"/>
      <c r="L133" s="42"/>
      <c r="M133" s="229"/>
      <c r="N133" s="230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132</v>
      </c>
      <c r="AU133" s="15" t="s">
        <v>84</v>
      </c>
    </row>
    <row r="134" s="13" customFormat="1">
      <c r="A134" s="13"/>
      <c r="B134" s="231"/>
      <c r="C134" s="232"/>
      <c r="D134" s="226" t="s">
        <v>134</v>
      </c>
      <c r="E134" s="233" t="s">
        <v>1</v>
      </c>
      <c r="F134" s="234" t="s">
        <v>140</v>
      </c>
      <c r="G134" s="232"/>
      <c r="H134" s="235">
        <v>117450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134</v>
      </c>
      <c r="AU134" s="241" t="s">
        <v>84</v>
      </c>
      <c r="AV134" s="13" t="s">
        <v>84</v>
      </c>
      <c r="AW134" s="13" t="s">
        <v>31</v>
      </c>
      <c r="AX134" s="13" t="s">
        <v>82</v>
      </c>
      <c r="AY134" s="241" t="s">
        <v>122</v>
      </c>
    </row>
    <row r="135" s="2" customFormat="1" ht="31" customHeight="1">
      <c r="A135" s="36"/>
      <c r="B135" s="37"/>
      <c r="C135" s="213" t="s">
        <v>141</v>
      </c>
      <c r="D135" s="213" t="s">
        <v>125</v>
      </c>
      <c r="E135" s="214" t="s">
        <v>142</v>
      </c>
      <c r="F135" s="215" t="s">
        <v>143</v>
      </c>
      <c r="G135" s="216" t="s">
        <v>128</v>
      </c>
      <c r="H135" s="217">
        <v>3915</v>
      </c>
      <c r="I135" s="218"/>
      <c r="J135" s="219">
        <f>ROUND(I135*H135,2)</f>
        <v>0</v>
      </c>
      <c r="K135" s="215" t="s">
        <v>129</v>
      </c>
      <c r="L135" s="42"/>
      <c r="M135" s="220" t="s">
        <v>1</v>
      </c>
      <c r="N135" s="221" t="s">
        <v>39</v>
      </c>
      <c r="O135" s="89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4" t="s">
        <v>130</v>
      </c>
      <c r="AT135" s="224" t="s">
        <v>125</v>
      </c>
      <c r="AU135" s="224" t="s">
        <v>84</v>
      </c>
      <c r="AY135" s="15" t="s">
        <v>122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5" t="s">
        <v>82</v>
      </c>
      <c r="BK135" s="225">
        <f>ROUND(I135*H135,2)</f>
        <v>0</v>
      </c>
      <c r="BL135" s="15" t="s">
        <v>130</v>
      </c>
      <c r="BM135" s="224" t="s">
        <v>144</v>
      </c>
    </row>
    <row r="136" s="2" customFormat="1">
      <c r="A136" s="36"/>
      <c r="B136" s="37"/>
      <c r="C136" s="38"/>
      <c r="D136" s="226" t="s">
        <v>132</v>
      </c>
      <c r="E136" s="38"/>
      <c r="F136" s="227" t="s">
        <v>145</v>
      </c>
      <c r="G136" s="38"/>
      <c r="H136" s="38"/>
      <c r="I136" s="228"/>
      <c r="J136" s="38"/>
      <c r="K136" s="38"/>
      <c r="L136" s="42"/>
      <c r="M136" s="229"/>
      <c r="N136" s="230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132</v>
      </c>
      <c r="AU136" s="15" t="s">
        <v>84</v>
      </c>
    </row>
    <row r="137" s="13" customFormat="1">
      <c r="A137" s="13"/>
      <c r="B137" s="231"/>
      <c r="C137" s="232"/>
      <c r="D137" s="226" t="s">
        <v>134</v>
      </c>
      <c r="E137" s="233" t="s">
        <v>1</v>
      </c>
      <c r="F137" s="234" t="s">
        <v>87</v>
      </c>
      <c r="G137" s="232"/>
      <c r="H137" s="235">
        <v>3915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134</v>
      </c>
      <c r="AU137" s="241" t="s">
        <v>84</v>
      </c>
      <c r="AV137" s="13" t="s">
        <v>84</v>
      </c>
      <c r="AW137" s="13" t="s">
        <v>31</v>
      </c>
      <c r="AX137" s="13" t="s">
        <v>82</v>
      </c>
      <c r="AY137" s="241" t="s">
        <v>122</v>
      </c>
    </row>
    <row r="138" s="2" customFormat="1" ht="14.5" customHeight="1">
      <c r="A138" s="36"/>
      <c r="B138" s="37"/>
      <c r="C138" s="213" t="s">
        <v>130</v>
      </c>
      <c r="D138" s="213" t="s">
        <v>125</v>
      </c>
      <c r="E138" s="214" t="s">
        <v>146</v>
      </c>
      <c r="F138" s="215" t="s">
        <v>147</v>
      </c>
      <c r="G138" s="216" t="s">
        <v>148</v>
      </c>
      <c r="H138" s="217">
        <v>540</v>
      </c>
      <c r="I138" s="218"/>
      <c r="J138" s="219">
        <f>ROUND(I138*H138,2)</f>
        <v>0</v>
      </c>
      <c r="K138" s="215" t="s">
        <v>129</v>
      </c>
      <c r="L138" s="42"/>
      <c r="M138" s="220" t="s">
        <v>1</v>
      </c>
      <c r="N138" s="221" t="s">
        <v>39</v>
      </c>
      <c r="O138" s="89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4" t="s">
        <v>130</v>
      </c>
      <c r="AT138" s="224" t="s">
        <v>125</v>
      </c>
      <c r="AU138" s="224" t="s">
        <v>84</v>
      </c>
      <c r="AY138" s="15" t="s">
        <v>122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5" t="s">
        <v>82</v>
      </c>
      <c r="BK138" s="225">
        <f>ROUND(I138*H138,2)</f>
        <v>0</v>
      </c>
      <c r="BL138" s="15" t="s">
        <v>130</v>
      </c>
      <c r="BM138" s="224" t="s">
        <v>149</v>
      </c>
    </row>
    <row r="139" s="2" customFormat="1">
      <c r="A139" s="36"/>
      <c r="B139" s="37"/>
      <c r="C139" s="38"/>
      <c r="D139" s="226" t="s">
        <v>132</v>
      </c>
      <c r="E139" s="38"/>
      <c r="F139" s="227" t="s">
        <v>150</v>
      </c>
      <c r="G139" s="38"/>
      <c r="H139" s="38"/>
      <c r="I139" s="228"/>
      <c r="J139" s="38"/>
      <c r="K139" s="38"/>
      <c r="L139" s="42"/>
      <c r="M139" s="229"/>
      <c r="N139" s="230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132</v>
      </c>
      <c r="AU139" s="15" t="s">
        <v>84</v>
      </c>
    </row>
    <row r="140" s="13" customFormat="1">
      <c r="A140" s="13"/>
      <c r="B140" s="231"/>
      <c r="C140" s="232"/>
      <c r="D140" s="226" t="s">
        <v>134</v>
      </c>
      <c r="E140" s="233" t="s">
        <v>1</v>
      </c>
      <c r="F140" s="234" t="s">
        <v>85</v>
      </c>
      <c r="G140" s="232"/>
      <c r="H140" s="235">
        <v>540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134</v>
      </c>
      <c r="AU140" s="241" t="s">
        <v>84</v>
      </c>
      <c r="AV140" s="13" t="s">
        <v>84</v>
      </c>
      <c r="AW140" s="13" t="s">
        <v>31</v>
      </c>
      <c r="AX140" s="13" t="s">
        <v>82</v>
      </c>
      <c r="AY140" s="241" t="s">
        <v>122</v>
      </c>
    </row>
    <row r="141" s="2" customFormat="1" ht="20.5" customHeight="1">
      <c r="A141" s="36"/>
      <c r="B141" s="37"/>
      <c r="C141" s="213" t="s">
        <v>151</v>
      </c>
      <c r="D141" s="213" t="s">
        <v>125</v>
      </c>
      <c r="E141" s="214" t="s">
        <v>152</v>
      </c>
      <c r="F141" s="215" t="s">
        <v>153</v>
      </c>
      <c r="G141" s="216" t="s">
        <v>154</v>
      </c>
      <c r="H141" s="217">
        <v>1</v>
      </c>
      <c r="I141" s="218"/>
      <c r="J141" s="219">
        <f>ROUND(I141*H141,2)</f>
        <v>0</v>
      </c>
      <c r="K141" s="215" t="s">
        <v>1</v>
      </c>
      <c r="L141" s="42"/>
      <c r="M141" s="220" t="s">
        <v>1</v>
      </c>
      <c r="N141" s="221" t="s">
        <v>39</v>
      </c>
      <c r="O141" s="89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4" t="s">
        <v>130</v>
      </c>
      <c r="AT141" s="224" t="s">
        <v>125</v>
      </c>
      <c r="AU141" s="224" t="s">
        <v>84</v>
      </c>
      <c r="AY141" s="15" t="s">
        <v>122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5" t="s">
        <v>82</v>
      </c>
      <c r="BK141" s="225">
        <f>ROUND(I141*H141,2)</f>
        <v>0</v>
      </c>
      <c r="BL141" s="15" t="s">
        <v>130</v>
      </c>
      <c r="BM141" s="224" t="s">
        <v>155</v>
      </c>
    </row>
    <row r="142" s="2" customFormat="1">
      <c r="A142" s="36"/>
      <c r="B142" s="37"/>
      <c r="C142" s="38"/>
      <c r="D142" s="226" t="s">
        <v>132</v>
      </c>
      <c r="E142" s="38"/>
      <c r="F142" s="227" t="s">
        <v>153</v>
      </c>
      <c r="G142" s="38"/>
      <c r="H142" s="38"/>
      <c r="I142" s="228"/>
      <c r="J142" s="38"/>
      <c r="K142" s="38"/>
      <c r="L142" s="42"/>
      <c r="M142" s="229"/>
      <c r="N142" s="230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132</v>
      </c>
      <c r="AU142" s="15" t="s">
        <v>84</v>
      </c>
    </row>
    <row r="143" s="2" customFormat="1" ht="14.5" customHeight="1">
      <c r="A143" s="36"/>
      <c r="B143" s="37"/>
      <c r="C143" s="213" t="s">
        <v>156</v>
      </c>
      <c r="D143" s="213" t="s">
        <v>125</v>
      </c>
      <c r="E143" s="214" t="s">
        <v>157</v>
      </c>
      <c r="F143" s="215" t="s">
        <v>158</v>
      </c>
      <c r="G143" s="216" t="s">
        <v>159</v>
      </c>
      <c r="H143" s="217">
        <v>20</v>
      </c>
      <c r="I143" s="218"/>
      <c r="J143" s="219">
        <f>ROUND(I143*H143,2)</f>
        <v>0</v>
      </c>
      <c r="K143" s="215" t="s">
        <v>1</v>
      </c>
      <c r="L143" s="42"/>
      <c r="M143" s="220" t="s">
        <v>1</v>
      </c>
      <c r="N143" s="221" t="s">
        <v>39</v>
      </c>
      <c r="O143" s="89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4" t="s">
        <v>130</v>
      </c>
      <c r="AT143" s="224" t="s">
        <v>125</v>
      </c>
      <c r="AU143" s="224" t="s">
        <v>84</v>
      </c>
      <c r="AY143" s="15" t="s">
        <v>122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5" t="s">
        <v>82</v>
      </c>
      <c r="BK143" s="225">
        <f>ROUND(I143*H143,2)</f>
        <v>0</v>
      </c>
      <c r="BL143" s="15" t="s">
        <v>130</v>
      </c>
      <c r="BM143" s="224" t="s">
        <v>160</v>
      </c>
    </row>
    <row r="144" s="2" customFormat="1">
      <c r="A144" s="36"/>
      <c r="B144" s="37"/>
      <c r="C144" s="38"/>
      <c r="D144" s="226" t="s">
        <v>132</v>
      </c>
      <c r="E144" s="38"/>
      <c r="F144" s="227" t="s">
        <v>158</v>
      </c>
      <c r="G144" s="38"/>
      <c r="H144" s="38"/>
      <c r="I144" s="228"/>
      <c r="J144" s="38"/>
      <c r="K144" s="38"/>
      <c r="L144" s="42"/>
      <c r="M144" s="229"/>
      <c r="N144" s="230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132</v>
      </c>
      <c r="AU144" s="15" t="s">
        <v>84</v>
      </c>
    </row>
    <row r="145" s="12" customFormat="1" ht="22.8" customHeight="1">
      <c r="A145" s="12"/>
      <c r="B145" s="197"/>
      <c r="C145" s="198"/>
      <c r="D145" s="199" t="s">
        <v>73</v>
      </c>
      <c r="E145" s="211" t="s">
        <v>161</v>
      </c>
      <c r="F145" s="211" t="s">
        <v>162</v>
      </c>
      <c r="G145" s="198"/>
      <c r="H145" s="198"/>
      <c r="I145" s="201"/>
      <c r="J145" s="212">
        <f>BK145</f>
        <v>0</v>
      </c>
      <c r="K145" s="198"/>
      <c r="L145" s="203"/>
      <c r="M145" s="204"/>
      <c r="N145" s="205"/>
      <c r="O145" s="205"/>
      <c r="P145" s="206">
        <f>SUM(P146:P154)</f>
        <v>0</v>
      </c>
      <c r="Q145" s="205"/>
      <c r="R145" s="206">
        <f>SUM(R146:R154)</f>
        <v>0</v>
      </c>
      <c r="S145" s="205"/>
      <c r="T145" s="207">
        <f>SUM(T146:T154)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8" t="s">
        <v>82</v>
      </c>
      <c r="AT145" s="209" t="s">
        <v>73</v>
      </c>
      <c r="AU145" s="209" t="s">
        <v>82</v>
      </c>
      <c r="AY145" s="208" t="s">
        <v>122</v>
      </c>
      <c r="BK145" s="210">
        <f>SUM(BK146:BK154)</f>
        <v>0</v>
      </c>
    </row>
    <row r="146" s="2" customFormat="1" ht="22.9" customHeight="1">
      <c r="A146" s="36"/>
      <c r="B146" s="37"/>
      <c r="C146" s="213" t="s">
        <v>163</v>
      </c>
      <c r="D146" s="213" t="s">
        <v>125</v>
      </c>
      <c r="E146" s="214" t="s">
        <v>164</v>
      </c>
      <c r="F146" s="215" t="s">
        <v>165</v>
      </c>
      <c r="G146" s="216" t="s">
        <v>166</v>
      </c>
      <c r="H146" s="217">
        <v>19.390999999999998</v>
      </c>
      <c r="I146" s="218"/>
      <c r="J146" s="219">
        <f>ROUND(I146*H146,2)</f>
        <v>0</v>
      </c>
      <c r="K146" s="215" t="s">
        <v>129</v>
      </c>
      <c r="L146" s="42"/>
      <c r="M146" s="220" t="s">
        <v>1</v>
      </c>
      <c r="N146" s="221" t="s">
        <v>39</v>
      </c>
      <c r="O146" s="89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4" t="s">
        <v>130</v>
      </c>
      <c r="AT146" s="224" t="s">
        <v>125</v>
      </c>
      <c r="AU146" s="224" t="s">
        <v>84</v>
      </c>
      <c r="AY146" s="15" t="s">
        <v>122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5" t="s">
        <v>82</v>
      </c>
      <c r="BK146" s="225">
        <f>ROUND(I146*H146,2)</f>
        <v>0</v>
      </c>
      <c r="BL146" s="15" t="s">
        <v>130</v>
      </c>
      <c r="BM146" s="224" t="s">
        <v>167</v>
      </c>
    </row>
    <row r="147" s="2" customFormat="1">
      <c r="A147" s="36"/>
      <c r="B147" s="37"/>
      <c r="C147" s="38"/>
      <c r="D147" s="226" t="s">
        <v>132</v>
      </c>
      <c r="E147" s="38"/>
      <c r="F147" s="227" t="s">
        <v>168</v>
      </c>
      <c r="G147" s="38"/>
      <c r="H147" s="38"/>
      <c r="I147" s="228"/>
      <c r="J147" s="38"/>
      <c r="K147" s="38"/>
      <c r="L147" s="42"/>
      <c r="M147" s="229"/>
      <c r="N147" s="230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132</v>
      </c>
      <c r="AU147" s="15" t="s">
        <v>84</v>
      </c>
    </row>
    <row r="148" s="2" customFormat="1" ht="22.9" customHeight="1">
      <c r="A148" s="36"/>
      <c r="B148" s="37"/>
      <c r="C148" s="213" t="s">
        <v>169</v>
      </c>
      <c r="D148" s="213" t="s">
        <v>125</v>
      </c>
      <c r="E148" s="214" t="s">
        <v>170</v>
      </c>
      <c r="F148" s="215" t="s">
        <v>171</v>
      </c>
      <c r="G148" s="216" t="s">
        <v>166</v>
      </c>
      <c r="H148" s="217">
        <v>19.390999999999998</v>
      </c>
      <c r="I148" s="218"/>
      <c r="J148" s="219">
        <f>ROUND(I148*H148,2)</f>
        <v>0</v>
      </c>
      <c r="K148" s="215" t="s">
        <v>129</v>
      </c>
      <c r="L148" s="42"/>
      <c r="M148" s="220" t="s">
        <v>1</v>
      </c>
      <c r="N148" s="221" t="s">
        <v>39</v>
      </c>
      <c r="O148" s="89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4" t="s">
        <v>130</v>
      </c>
      <c r="AT148" s="224" t="s">
        <v>125</v>
      </c>
      <c r="AU148" s="224" t="s">
        <v>84</v>
      </c>
      <c r="AY148" s="15" t="s">
        <v>122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5" t="s">
        <v>82</v>
      </c>
      <c r="BK148" s="225">
        <f>ROUND(I148*H148,2)</f>
        <v>0</v>
      </c>
      <c r="BL148" s="15" t="s">
        <v>130</v>
      </c>
      <c r="BM148" s="224" t="s">
        <v>172</v>
      </c>
    </row>
    <row r="149" s="2" customFormat="1">
      <c r="A149" s="36"/>
      <c r="B149" s="37"/>
      <c r="C149" s="38"/>
      <c r="D149" s="226" t="s">
        <v>132</v>
      </c>
      <c r="E149" s="38"/>
      <c r="F149" s="227" t="s">
        <v>173</v>
      </c>
      <c r="G149" s="38"/>
      <c r="H149" s="38"/>
      <c r="I149" s="228"/>
      <c r="J149" s="38"/>
      <c r="K149" s="38"/>
      <c r="L149" s="42"/>
      <c r="M149" s="229"/>
      <c r="N149" s="230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132</v>
      </c>
      <c r="AU149" s="15" t="s">
        <v>84</v>
      </c>
    </row>
    <row r="150" s="2" customFormat="1" ht="22.9" customHeight="1">
      <c r="A150" s="36"/>
      <c r="B150" s="37"/>
      <c r="C150" s="213" t="s">
        <v>123</v>
      </c>
      <c r="D150" s="213" t="s">
        <v>125</v>
      </c>
      <c r="E150" s="214" t="s">
        <v>174</v>
      </c>
      <c r="F150" s="215" t="s">
        <v>175</v>
      </c>
      <c r="G150" s="216" t="s">
        <v>166</v>
      </c>
      <c r="H150" s="217">
        <v>271.47399999999999</v>
      </c>
      <c r="I150" s="218"/>
      <c r="J150" s="219">
        <f>ROUND(I150*H150,2)</f>
        <v>0</v>
      </c>
      <c r="K150" s="215" t="s">
        <v>129</v>
      </c>
      <c r="L150" s="42"/>
      <c r="M150" s="220" t="s">
        <v>1</v>
      </c>
      <c r="N150" s="221" t="s">
        <v>39</v>
      </c>
      <c r="O150" s="89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4" t="s">
        <v>130</v>
      </c>
      <c r="AT150" s="224" t="s">
        <v>125</v>
      </c>
      <c r="AU150" s="224" t="s">
        <v>84</v>
      </c>
      <c r="AY150" s="15" t="s">
        <v>122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5" t="s">
        <v>82</v>
      </c>
      <c r="BK150" s="225">
        <f>ROUND(I150*H150,2)</f>
        <v>0</v>
      </c>
      <c r="BL150" s="15" t="s">
        <v>130</v>
      </c>
      <c r="BM150" s="224" t="s">
        <v>176</v>
      </c>
    </row>
    <row r="151" s="2" customFormat="1">
      <c r="A151" s="36"/>
      <c r="B151" s="37"/>
      <c r="C151" s="38"/>
      <c r="D151" s="226" t="s">
        <v>132</v>
      </c>
      <c r="E151" s="38"/>
      <c r="F151" s="227" t="s">
        <v>177</v>
      </c>
      <c r="G151" s="38"/>
      <c r="H151" s="38"/>
      <c r="I151" s="228"/>
      <c r="J151" s="38"/>
      <c r="K151" s="38"/>
      <c r="L151" s="42"/>
      <c r="M151" s="229"/>
      <c r="N151" s="230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132</v>
      </c>
      <c r="AU151" s="15" t="s">
        <v>84</v>
      </c>
    </row>
    <row r="152" s="13" customFormat="1">
      <c r="A152" s="13"/>
      <c r="B152" s="231"/>
      <c r="C152" s="232"/>
      <c r="D152" s="226" t="s">
        <v>134</v>
      </c>
      <c r="E152" s="232"/>
      <c r="F152" s="234" t="s">
        <v>178</v>
      </c>
      <c r="G152" s="232"/>
      <c r="H152" s="235">
        <v>271.47399999999999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134</v>
      </c>
      <c r="AU152" s="241" t="s">
        <v>84</v>
      </c>
      <c r="AV152" s="13" t="s">
        <v>84</v>
      </c>
      <c r="AW152" s="13" t="s">
        <v>4</v>
      </c>
      <c r="AX152" s="13" t="s">
        <v>82</v>
      </c>
      <c r="AY152" s="241" t="s">
        <v>122</v>
      </c>
    </row>
    <row r="153" s="2" customFormat="1" ht="31" customHeight="1">
      <c r="A153" s="36"/>
      <c r="B153" s="37"/>
      <c r="C153" s="213" t="s">
        <v>179</v>
      </c>
      <c r="D153" s="213" t="s">
        <v>125</v>
      </c>
      <c r="E153" s="214" t="s">
        <v>180</v>
      </c>
      <c r="F153" s="215" t="s">
        <v>181</v>
      </c>
      <c r="G153" s="216" t="s">
        <v>166</v>
      </c>
      <c r="H153" s="217">
        <v>3.1909999999999998</v>
      </c>
      <c r="I153" s="218"/>
      <c r="J153" s="219">
        <f>ROUND(I153*H153,2)</f>
        <v>0</v>
      </c>
      <c r="K153" s="215" t="s">
        <v>129</v>
      </c>
      <c r="L153" s="42"/>
      <c r="M153" s="220" t="s">
        <v>1</v>
      </c>
      <c r="N153" s="221" t="s">
        <v>39</v>
      </c>
      <c r="O153" s="89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4" t="s">
        <v>130</v>
      </c>
      <c r="AT153" s="224" t="s">
        <v>125</v>
      </c>
      <c r="AU153" s="224" t="s">
        <v>84</v>
      </c>
      <c r="AY153" s="15" t="s">
        <v>122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5" t="s">
        <v>82</v>
      </c>
      <c r="BK153" s="225">
        <f>ROUND(I153*H153,2)</f>
        <v>0</v>
      </c>
      <c r="BL153" s="15" t="s">
        <v>130</v>
      </c>
      <c r="BM153" s="224" t="s">
        <v>182</v>
      </c>
    </row>
    <row r="154" s="2" customFormat="1">
      <c r="A154" s="36"/>
      <c r="B154" s="37"/>
      <c r="C154" s="38"/>
      <c r="D154" s="226" t="s">
        <v>132</v>
      </c>
      <c r="E154" s="38"/>
      <c r="F154" s="227" t="s">
        <v>183</v>
      </c>
      <c r="G154" s="38"/>
      <c r="H154" s="38"/>
      <c r="I154" s="228"/>
      <c r="J154" s="38"/>
      <c r="K154" s="38"/>
      <c r="L154" s="42"/>
      <c r="M154" s="229"/>
      <c r="N154" s="230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132</v>
      </c>
      <c r="AU154" s="15" t="s">
        <v>84</v>
      </c>
    </row>
    <row r="155" s="12" customFormat="1" ht="25.92" customHeight="1">
      <c r="A155" s="12"/>
      <c r="B155" s="197"/>
      <c r="C155" s="198"/>
      <c r="D155" s="199" t="s">
        <v>73</v>
      </c>
      <c r="E155" s="200" t="s">
        <v>184</v>
      </c>
      <c r="F155" s="200" t="s">
        <v>185</v>
      </c>
      <c r="G155" s="198"/>
      <c r="H155" s="198"/>
      <c r="I155" s="201"/>
      <c r="J155" s="202">
        <f>BK155</f>
        <v>0</v>
      </c>
      <c r="K155" s="198"/>
      <c r="L155" s="203"/>
      <c r="M155" s="204"/>
      <c r="N155" s="205"/>
      <c r="O155" s="205"/>
      <c r="P155" s="206">
        <f>P156+P171+P175</f>
        <v>0</v>
      </c>
      <c r="Q155" s="205"/>
      <c r="R155" s="206">
        <f>R156+R171+R175</f>
        <v>10.59183</v>
      </c>
      <c r="S155" s="205"/>
      <c r="T155" s="207">
        <f>T156+T171+T175</f>
        <v>19.391400000000001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8" t="s">
        <v>84</v>
      </c>
      <c r="AT155" s="209" t="s">
        <v>73</v>
      </c>
      <c r="AU155" s="209" t="s">
        <v>74</v>
      </c>
      <c r="AY155" s="208" t="s">
        <v>122</v>
      </c>
      <c r="BK155" s="210">
        <f>BK156+BK171+BK175</f>
        <v>0</v>
      </c>
    </row>
    <row r="156" s="12" customFormat="1" ht="22.8" customHeight="1">
      <c r="A156" s="12"/>
      <c r="B156" s="197"/>
      <c r="C156" s="198"/>
      <c r="D156" s="199" t="s">
        <v>73</v>
      </c>
      <c r="E156" s="211" t="s">
        <v>186</v>
      </c>
      <c r="F156" s="211" t="s">
        <v>187</v>
      </c>
      <c r="G156" s="198"/>
      <c r="H156" s="198"/>
      <c r="I156" s="201"/>
      <c r="J156" s="212">
        <f>BK156</f>
        <v>0</v>
      </c>
      <c r="K156" s="198"/>
      <c r="L156" s="203"/>
      <c r="M156" s="204"/>
      <c r="N156" s="205"/>
      <c r="O156" s="205"/>
      <c r="P156" s="206">
        <f>SUM(P157:P170)</f>
        <v>0</v>
      </c>
      <c r="Q156" s="205"/>
      <c r="R156" s="206">
        <f>SUM(R157:R170)</f>
        <v>7.1099100000000002</v>
      </c>
      <c r="S156" s="205"/>
      <c r="T156" s="207">
        <f>SUM(T157:T170)</f>
        <v>3.1914000000000002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8" t="s">
        <v>84</v>
      </c>
      <c r="AT156" s="209" t="s">
        <v>73</v>
      </c>
      <c r="AU156" s="209" t="s">
        <v>82</v>
      </c>
      <c r="AY156" s="208" t="s">
        <v>122</v>
      </c>
      <c r="BK156" s="210">
        <f>SUM(BK157:BK170)</f>
        <v>0</v>
      </c>
    </row>
    <row r="157" s="2" customFormat="1" ht="22.9" customHeight="1">
      <c r="A157" s="36"/>
      <c r="B157" s="37"/>
      <c r="C157" s="213" t="s">
        <v>188</v>
      </c>
      <c r="D157" s="213" t="s">
        <v>125</v>
      </c>
      <c r="E157" s="214" t="s">
        <v>189</v>
      </c>
      <c r="F157" s="215" t="s">
        <v>190</v>
      </c>
      <c r="G157" s="216" t="s">
        <v>148</v>
      </c>
      <c r="H157" s="217">
        <v>540</v>
      </c>
      <c r="I157" s="218"/>
      <c r="J157" s="219">
        <f>ROUND(I157*H157,2)</f>
        <v>0</v>
      </c>
      <c r="K157" s="215" t="s">
        <v>129</v>
      </c>
      <c r="L157" s="42"/>
      <c r="M157" s="220" t="s">
        <v>1</v>
      </c>
      <c r="N157" s="221" t="s">
        <v>39</v>
      </c>
      <c r="O157" s="89"/>
      <c r="P157" s="222">
        <f>O157*H157</f>
        <v>0</v>
      </c>
      <c r="Q157" s="222">
        <v>0</v>
      </c>
      <c r="R157" s="222">
        <f>Q157*H157</f>
        <v>0</v>
      </c>
      <c r="S157" s="222">
        <v>0.0059100000000000003</v>
      </c>
      <c r="T157" s="223">
        <f>S157*H157</f>
        <v>3.1914000000000002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4" t="s">
        <v>191</v>
      </c>
      <c r="AT157" s="224" t="s">
        <v>125</v>
      </c>
      <c r="AU157" s="224" t="s">
        <v>84</v>
      </c>
      <c r="AY157" s="15" t="s">
        <v>122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5" t="s">
        <v>82</v>
      </c>
      <c r="BK157" s="225">
        <f>ROUND(I157*H157,2)</f>
        <v>0</v>
      </c>
      <c r="BL157" s="15" t="s">
        <v>191</v>
      </c>
      <c r="BM157" s="224" t="s">
        <v>192</v>
      </c>
    </row>
    <row r="158" s="2" customFormat="1">
      <c r="A158" s="36"/>
      <c r="B158" s="37"/>
      <c r="C158" s="38"/>
      <c r="D158" s="226" t="s">
        <v>132</v>
      </c>
      <c r="E158" s="38"/>
      <c r="F158" s="227" t="s">
        <v>193</v>
      </c>
      <c r="G158" s="38"/>
      <c r="H158" s="38"/>
      <c r="I158" s="228"/>
      <c r="J158" s="38"/>
      <c r="K158" s="38"/>
      <c r="L158" s="42"/>
      <c r="M158" s="229"/>
      <c r="N158" s="230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132</v>
      </c>
      <c r="AU158" s="15" t="s">
        <v>84</v>
      </c>
    </row>
    <row r="159" s="2" customFormat="1">
      <c r="A159" s="36"/>
      <c r="B159" s="37"/>
      <c r="C159" s="38"/>
      <c r="D159" s="226" t="s">
        <v>194</v>
      </c>
      <c r="E159" s="38"/>
      <c r="F159" s="242" t="s">
        <v>195</v>
      </c>
      <c r="G159" s="38"/>
      <c r="H159" s="38"/>
      <c r="I159" s="228"/>
      <c r="J159" s="38"/>
      <c r="K159" s="38"/>
      <c r="L159" s="42"/>
      <c r="M159" s="229"/>
      <c r="N159" s="230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194</v>
      </c>
      <c r="AU159" s="15" t="s">
        <v>84</v>
      </c>
    </row>
    <row r="160" s="13" customFormat="1">
      <c r="A160" s="13"/>
      <c r="B160" s="231"/>
      <c r="C160" s="232"/>
      <c r="D160" s="226" t="s">
        <v>134</v>
      </c>
      <c r="E160" s="233" t="s">
        <v>85</v>
      </c>
      <c r="F160" s="234" t="s">
        <v>86</v>
      </c>
      <c r="G160" s="232"/>
      <c r="H160" s="235">
        <v>540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134</v>
      </c>
      <c r="AU160" s="241" t="s">
        <v>84</v>
      </c>
      <c r="AV160" s="13" t="s">
        <v>84</v>
      </c>
      <c r="AW160" s="13" t="s">
        <v>31</v>
      </c>
      <c r="AX160" s="13" t="s">
        <v>82</v>
      </c>
      <c r="AY160" s="241" t="s">
        <v>122</v>
      </c>
    </row>
    <row r="161" s="2" customFormat="1" ht="22.9" customHeight="1">
      <c r="A161" s="36"/>
      <c r="B161" s="37"/>
      <c r="C161" s="213" t="s">
        <v>196</v>
      </c>
      <c r="D161" s="213" t="s">
        <v>125</v>
      </c>
      <c r="E161" s="214" t="s">
        <v>197</v>
      </c>
      <c r="F161" s="215" t="s">
        <v>198</v>
      </c>
      <c r="G161" s="216" t="s">
        <v>148</v>
      </c>
      <c r="H161" s="217">
        <v>540</v>
      </c>
      <c r="I161" s="218"/>
      <c r="J161" s="219">
        <f>ROUND(I161*H161,2)</f>
        <v>0</v>
      </c>
      <c r="K161" s="215" t="s">
        <v>1</v>
      </c>
      <c r="L161" s="42"/>
      <c r="M161" s="220" t="s">
        <v>1</v>
      </c>
      <c r="N161" s="221" t="s">
        <v>39</v>
      </c>
      <c r="O161" s="89"/>
      <c r="P161" s="222">
        <f>O161*H161</f>
        <v>0</v>
      </c>
      <c r="Q161" s="222">
        <v>0.00547</v>
      </c>
      <c r="R161" s="222">
        <f>Q161*H161</f>
        <v>2.9538000000000002</v>
      </c>
      <c r="S161" s="222">
        <v>0</v>
      </c>
      <c r="T161" s="223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4" t="s">
        <v>191</v>
      </c>
      <c r="AT161" s="224" t="s">
        <v>125</v>
      </c>
      <c r="AU161" s="224" t="s">
        <v>84</v>
      </c>
      <c r="AY161" s="15" t="s">
        <v>122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5" t="s">
        <v>82</v>
      </c>
      <c r="BK161" s="225">
        <f>ROUND(I161*H161,2)</f>
        <v>0</v>
      </c>
      <c r="BL161" s="15" t="s">
        <v>191</v>
      </c>
      <c r="BM161" s="224" t="s">
        <v>199</v>
      </c>
    </row>
    <row r="162" s="2" customFormat="1">
      <c r="A162" s="36"/>
      <c r="B162" s="37"/>
      <c r="C162" s="38"/>
      <c r="D162" s="226" t="s">
        <v>132</v>
      </c>
      <c r="E162" s="38"/>
      <c r="F162" s="227" t="s">
        <v>200</v>
      </c>
      <c r="G162" s="38"/>
      <c r="H162" s="38"/>
      <c r="I162" s="228"/>
      <c r="J162" s="38"/>
      <c r="K162" s="38"/>
      <c r="L162" s="42"/>
      <c r="M162" s="229"/>
      <c r="N162" s="230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132</v>
      </c>
      <c r="AU162" s="15" t="s">
        <v>84</v>
      </c>
    </row>
    <row r="163" s="2" customFormat="1">
      <c r="A163" s="36"/>
      <c r="B163" s="37"/>
      <c r="C163" s="38"/>
      <c r="D163" s="226" t="s">
        <v>194</v>
      </c>
      <c r="E163" s="38"/>
      <c r="F163" s="242" t="s">
        <v>201</v>
      </c>
      <c r="G163" s="38"/>
      <c r="H163" s="38"/>
      <c r="I163" s="228"/>
      <c r="J163" s="38"/>
      <c r="K163" s="38"/>
      <c r="L163" s="42"/>
      <c r="M163" s="229"/>
      <c r="N163" s="230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194</v>
      </c>
      <c r="AU163" s="15" t="s">
        <v>84</v>
      </c>
    </row>
    <row r="164" s="13" customFormat="1">
      <c r="A164" s="13"/>
      <c r="B164" s="231"/>
      <c r="C164" s="232"/>
      <c r="D164" s="226" t="s">
        <v>134</v>
      </c>
      <c r="E164" s="233" t="s">
        <v>1</v>
      </c>
      <c r="F164" s="234" t="s">
        <v>85</v>
      </c>
      <c r="G164" s="232"/>
      <c r="H164" s="235">
        <v>540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134</v>
      </c>
      <c r="AU164" s="241" t="s">
        <v>84</v>
      </c>
      <c r="AV164" s="13" t="s">
        <v>84</v>
      </c>
      <c r="AW164" s="13" t="s">
        <v>31</v>
      </c>
      <c r="AX164" s="13" t="s">
        <v>82</v>
      </c>
      <c r="AY164" s="241" t="s">
        <v>122</v>
      </c>
    </row>
    <row r="165" s="2" customFormat="1" ht="22.9" customHeight="1">
      <c r="A165" s="36"/>
      <c r="B165" s="37"/>
      <c r="C165" s="243" t="s">
        <v>202</v>
      </c>
      <c r="D165" s="243" t="s">
        <v>203</v>
      </c>
      <c r="E165" s="244" t="s">
        <v>204</v>
      </c>
      <c r="F165" s="245" t="s">
        <v>205</v>
      </c>
      <c r="G165" s="246" t="s">
        <v>148</v>
      </c>
      <c r="H165" s="247">
        <v>567</v>
      </c>
      <c r="I165" s="248"/>
      <c r="J165" s="249">
        <f>ROUND(I165*H165,2)</f>
        <v>0</v>
      </c>
      <c r="K165" s="245" t="s">
        <v>1</v>
      </c>
      <c r="L165" s="250"/>
      <c r="M165" s="251" t="s">
        <v>1</v>
      </c>
      <c r="N165" s="252" t="s">
        <v>39</v>
      </c>
      <c r="O165" s="89"/>
      <c r="P165" s="222">
        <f>O165*H165</f>
        <v>0</v>
      </c>
      <c r="Q165" s="222">
        <v>0.0073299999999999997</v>
      </c>
      <c r="R165" s="222">
        <f>Q165*H165</f>
        <v>4.15611</v>
      </c>
      <c r="S165" s="222">
        <v>0</v>
      </c>
      <c r="T165" s="223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4" t="s">
        <v>206</v>
      </c>
      <c r="AT165" s="224" t="s">
        <v>203</v>
      </c>
      <c r="AU165" s="224" t="s">
        <v>84</v>
      </c>
      <c r="AY165" s="15" t="s">
        <v>122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5" t="s">
        <v>82</v>
      </c>
      <c r="BK165" s="225">
        <f>ROUND(I165*H165,2)</f>
        <v>0</v>
      </c>
      <c r="BL165" s="15" t="s">
        <v>191</v>
      </c>
      <c r="BM165" s="224" t="s">
        <v>207</v>
      </c>
    </row>
    <row r="166" s="2" customFormat="1">
      <c r="A166" s="36"/>
      <c r="B166" s="37"/>
      <c r="C166" s="38"/>
      <c r="D166" s="226" t="s">
        <v>132</v>
      </c>
      <c r="E166" s="38"/>
      <c r="F166" s="227" t="s">
        <v>205</v>
      </c>
      <c r="G166" s="38"/>
      <c r="H166" s="38"/>
      <c r="I166" s="228"/>
      <c r="J166" s="38"/>
      <c r="K166" s="38"/>
      <c r="L166" s="42"/>
      <c r="M166" s="229"/>
      <c r="N166" s="230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132</v>
      </c>
      <c r="AU166" s="15" t="s">
        <v>84</v>
      </c>
    </row>
    <row r="167" s="2" customFormat="1">
      <c r="A167" s="36"/>
      <c r="B167" s="37"/>
      <c r="C167" s="38"/>
      <c r="D167" s="226" t="s">
        <v>194</v>
      </c>
      <c r="E167" s="38"/>
      <c r="F167" s="242" t="s">
        <v>208</v>
      </c>
      <c r="G167" s="38"/>
      <c r="H167" s="38"/>
      <c r="I167" s="228"/>
      <c r="J167" s="38"/>
      <c r="K167" s="38"/>
      <c r="L167" s="42"/>
      <c r="M167" s="229"/>
      <c r="N167" s="230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194</v>
      </c>
      <c r="AU167" s="15" t="s">
        <v>84</v>
      </c>
    </row>
    <row r="168" s="13" customFormat="1">
      <c r="A168" s="13"/>
      <c r="B168" s="231"/>
      <c r="C168" s="232"/>
      <c r="D168" s="226" t="s">
        <v>134</v>
      </c>
      <c r="E168" s="233" t="s">
        <v>1</v>
      </c>
      <c r="F168" s="234" t="s">
        <v>209</v>
      </c>
      <c r="G168" s="232"/>
      <c r="H168" s="235">
        <v>567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134</v>
      </c>
      <c r="AU168" s="241" t="s">
        <v>84</v>
      </c>
      <c r="AV168" s="13" t="s">
        <v>84</v>
      </c>
      <c r="AW168" s="13" t="s">
        <v>31</v>
      </c>
      <c r="AX168" s="13" t="s">
        <v>82</v>
      </c>
      <c r="AY168" s="241" t="s">
        <v>122</v>
      </c>
    </row>
    <row r="169" s="2" customFormat="1" ht="22.9" customHeight="1">
      <c r="A169" s="36"/>
      <c r="B169" s="37"/>
      <c r="C169" s="213" t="s">
        <v>210</v>
      </c>
      <c r="D169" s="213" t="s">
        <v>125</v>
      </c>
      <c r="E169" s="214" t="s">
        <v>211</v>
      </c>
      <c r="F169" s="215" t="s">
        <v>212</v>
      </c>
      <c r="G169" s="216" t="s">
        <v>166</v>
      </c>
      <c r="H169" s="217">
        <v>7.1100000000000003</v>
      </c>
      <c r="I169" s="218"/>
      <c r="J169" s="219">
        <f>ROUND(I169*H169,2)</f>
        <v>0</v>
      </c>
      <c r="K169" s="215" t="s">
        <v>129</v>
      </c>
      <c r="L169" s="42"/>
      <c r="M169" s="220" t="s">
        <v>1</v>
      </c>
      <c r="N169" s="221" t="s">
        <v>39</v>
      </c>
      <c r="O169" s="89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4" t="s">
        <v>191</v>
      </c>
      <c r="AT169" s="224" t="s">
        <v>125</v>
      </c>
      <c r="AU169" s="224" t="s">
        <v>84</v>
      </c>
      <c r="AY169" s="15" t="s">
        <v>122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5" t="s">
        <v>82</v>
      </c>
      <c r="BK169" s="225">
        <f>ROUND(I169*H169,2)</f>
        <v>0</v>
      </c>
      <c r="BL169" s="15" t="s">
        <v>191</v>
      </c>
      <c r="BM169" s="224" t="s">
        <v>213</v>
      </c>
    </row>
    <row r="170" s="2" customFormat="1">
      <c r="A170" s="36"/>
      <c r="B170" s="37"/>
      <c r="C170" s="38"/>
      <c r="D170" s="226" t="s">
        <v>132</v>
      </c>
      <c r="E170" s="38"/>
      <c r="F170" s="227" t="s">
        <v>214</v>
      </c>
      <c r="G170" s="38"/>
      <c r="H170" s="38"/>
      <c r="I170" s="228"/>
      <c r="J170" s="38"/>
      <c r="K170" s="38"/>
      <c r="L170" s="42"/>
      <c r="M170" s="229"/>
      <c r="N170" s="230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132</v>
      </c>
      <c r="AU170" s="15" t="s">
        <v>84</v>
      </c>
    </row>
    <row r="171" s="12" customFormat="1" ht="22.8" customHeight="1">
      <c r="A171" s="12"/>
      <c r="B171" s="197"/>
      <c r="C171" s="198"/>
      <c r="D171" s="199" t="s">
        <v>73</v>
      </c>
      <c r="E171" s="211" t="s">
        <v>215</v>
      </c>
      <c r="F171" s="211" t="s">
        <v>216</v>
      </c>
      <c r="G171" s="198"/>
      <c r="H171" s="198"/>
      <c r="I171" s="201"/>
      <c r="J171" s="212">
        <f>BK171</f>
        <v>0</v>
      </c>
      <c r="K171" s="198"/>
      <c r="L171" s="203"/>
      <c r="M171" s="204"/>
      <c r="N171" s="205"/>
      <c r="O171" s="205"/>
      <c r="P171" s="206">
        <f>SUM(P172:P174)</f>
        <v>0</v>
      </c>
      <c r="Q171" s="205"/>
      <c r="R171" s="206">
        <f>SUM(R172:R174)</f>
        <v>0</v>
      </c>
      <c r="S171" s="205"/>
      <c r="T171" s="207">
        <f>SUM(T172:T174)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8" t="s">
        <v>84</v>
      </c>
      <c r="AT171" s="209" t="s">
        <v>73</v>
      </c>
      <c r="AU171" s="209" t="s">
        <v>82</v>
      </c>
      <c r="AY171" s="208" t="s">
        <v>122</v>
      </c>
      <c r="BK171" s="210">
        <f>SUM(BK172:BK174)</f>
        <v>0</v>
      </c>
    </row>
    <row r="172" s="2" customFormat="1" ht="14.5" customHeight="1">
      <c r="A172" s="36"/>
      <c r="B172" s="37"/>
      <c r="C172" s="213" t="s">
        <v>8</v>
      </c>
      <c r="D172" s="213" t="s">
        <v>125</v>
      </c>
      <c r="E172" s="214" t="s">
        <v>217</v>
      </c>
      <c r="F172" s="215" t="s">
        <v>218</v>
      </c>
      <c r="G172" s="216" t="s">
        <v>154</v>
      </c>
      <c r="H172" s="217">
        <v>1</v>
      </c>
      <c r="I172" s="218"/>
      <c r="J172" s="219">
        <f>ROUND(I172*H172,2)</f>
        <v>0</v>
      </c>
      <c r="K172" s="215" t="s">
        <v>1</v>
      </c>
      <c r="L172" s="42"/>
      <c r="M172" s="220" t="s">
        <v>1</v>
      </c>
      <c r="N172" s="221" t="s">
        <v>39</v>
      </c>
      <c r="O172" s="89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4" t="s">
        <v>191</v>
      </c>
      <c r="AT172" s="224" t="s">
        <v>125</v>
      </c>
      <c r="AU172" s="224" t="s">
        <v>84</v>
      </c>
      <c r="AY172" s="15" t="s">
        <v>122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5" t="s">
        <v>82</v>
      </c>
      <c r="BK172" s="225">
        <f>ROUND(I172*H172,2)</f>
        <v>0</v>
      </c>
      <c r="BL172" s="15" t="s">
        <v>191</v>
      </c>
      <c r="BM172" s="224" t="s">
        <v>219</v>
      </c>
    </row>
    <row r="173" s="2" customFormat="1">
      <c r="A173" s="36"/>
      <c r="B173" s="37"/>
      <c r="C173" s="38"/>
      <c r="D173" s="226" t="s">
        <v>132</v>
      </c>
      <c r="E173" s="38"/>
      <c r="F173" s="227" t="s">
        <v>218</v>
      </c>
      <c r="G173" s="38"/>
      <c r="H173" s="38"/>
      <c r="I173" s="228"/>
      <c r="J173" s="38"/>
      <c r="K173" s="38"/>
      <c r="L173" s="42"/>
      <c r="M173" s="229"/>
      <c r="N173" s="230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132</v>
      </c>
      <c r="AU173" s="15" t="s">
        <v>84</v>
      </c>
    </row>
    <row r="174" s="2" customFormat="1">
      <c r="A174" s="36"/>
      <c r="B174" s="37"/>
      <c r="C174" s="38"/>
      <c r="D174" s="226" t="s">
        <v>194</v>
      </c>
      <c r="E174" s="38"/>
      <c r="F174" s="242" t="s">
        <v>220</v>
      </c>
      <c r="G174" s="38"/>
      <c r="H174" s="38"/>
      <c r="I174" s="228"/>
      <c r="J174" s="38"/>
      <c r="K174" s="38"/>
      <c r="L174" s="42"/>
      <c r="M174" s="229"/>
      <c r="N174" s="230"/>
      <c r="O174" s="89"/>
      <c r="P174" s="89"/>
      <c r="Q174" s="89"/>
      <c r="R174" s="89"/>
      <c r="S174" s="89"/>
      <c r="T174" s="90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194</v>
      </c>
      <c r="AU174" s="15" t="s">
        <v>84</v>
      </c>
    </row>
    <row r="175" s="12" customFormat="1" ht="22.8" customHeight="1">
      <c r="A175" s="12"/>
      <c r="B175" s="197"/>
      <c r="C175" s="198"/>
      <c r="D175" s="199" t="s">
        <v>73</v>
      </c>
      <c r="E175" s="211" t="s">
        <v>221</v>
      </c>
      <c r="F175" s="211" t="s">
        <v>222</v>
      </c>
      <c r="G175" s="198"/>
      <c r="H175" s="198"/>
      <c r="I175" s="201"/>
      <c r="J175" s="212">
        <f>BK175</f>
        <v>0</v>
      </c>
      <c r="K175" s="198"/>
      <c r="L175" s="203"/>
      <c r="M175" s="204"/>
      <c r="N175" s="205"/>
      <c r="O175" s="205"/>
      <c r="P175" s="206">
        <f>SUM(P176:P187)</f>
        <v>0</v>
      </c>
      <c r="Q175" s="205"/>
      <c r="R175" s="206">
        <f>SUM(R176:R187)</f>
        <v>3.4819200000000001</v>
      </c>
      <c r="S175" s="205"/>
      <c r="T175" s="207">
        <f>SUM(T176:T187)</f>
        <v>16.199999999999999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8" t="s">
        <v>84</v>
      </c>
      <c r="AT175" s="209" t="s">
        <v>73</v>
      </c>
      <c r="AU175" s="209" t="s">
        <v>82</v>
      </c>
      <c r="AY175" s="208" t="s">
        <v>122</v>
      </c>
      <c r="BK175" s="210">
        <f>SUM(BK176:BK187)</f>
        <v>0</v>
      </c>
    </row>
    <row r="176" s="2" customFormat="1" ht="22.9" customHeight="1">
      <c r="A176" s="36"/>
      <c r="B176" s="37"/>
      <c r="C176" s="213" t="s">
        <v>191</v>
      </c>
      <c r="D176" s="213" t="s">
        <v>125</v>
      </c>
      <c r="E176" s="214" t="s">
        <v>223</v>
      </c>
      <c r="F176" s="215" t="s">
        <v>224</v>
      </c>
      <c r="G176" s="216" t="s">
        <v>148</v>
      </c>
      <c r="H176" s="217">
        <v>540</v>
      </c>
      <c r="I176" s="218"/>
      <c r="J176" s="219">
        <f>ROUND(I176*H176,2)</f>
        <v>0</v>
      </c>
      <c r="K176" s="215" t="s">
        <v>129</v>
      </c>
      <c r="L176" s="42"/>
      <c r="M176" s="220" t="s">
        <v>1</v>
      </c>
      <c r="N176" s="221" t="s">
        <v>39</v>
      </c>
      <c r="O176" s="89"/>
      <c r="P176" s="222">
        <f>O176*H176</f>
        <v>0</v>
      </c>
      <c r="Q176" s="222">
        <v>0</v>
      </c>
      <c r="R176" s="222">
        <f>Q176*H176</f>
        <v>0</v>
      </c>
      <c r="S176" s="222">
        <v>0.029999999999999999</v>
      </c>
      <c r="T176" s="223">
        <f>S176*H176</f>
        <v>16.199999999999999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4" t="s">
        <v>191</v>
      </c>
      <c r="AT176" s="224" t="s">
        <v>125</v>
      </c>
      <c r="AU176" s="224" t="s">
        <v>84</v>
      </c>
      <c r="AY176" s="15" t="s">
        <v>122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5" t="s">
        <v>82</v>
      </c>
      <c r="BK176" s="225">
        <f>ROUND(I176*H176,2)</f>
        <v>0</v>
      </c>
      <c r="BL176" s="15" t="s">
        <v>191</v>
      </c>
      <c r="BM176" s="224" t="s">
        <v>225</v>
      </c>
    </row>
    <row r="177" s="2" customFormat="1">
      <c r="A177" s="36"/>
      <c r="B177" s="37"/>
      <c r="C177" s="38"/>
      <c r="D177" s="226" t="s">
        <v>132</v>
      </c>
      <c r="E177" s="38"/>
      <c r="F177" s="227" t="s">
        <v>226</v>
      </c>
      <c r="G177" s="38"/>
      <c r="H177" s="38"/>
      <c r="I177" s="228"/>
      <c r="J177" s="38"/>
      <c r="K177" s="38"/>
      <c r="L177" s="42"/>
      <c r="M177" s="229"/>
      <c r="N177" s="230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132</v>
      </c>
      <c r="AU177" s="15" t="s">
        <v>84</v>
      </c>
    </row>
    <row r="178" s="13" customFormat="1">
      <c r="A178" s="13"/>
      <c r="B178" s="231"/>
      <c r="C178" s="232"/>
      <c r="D178" s="226" t="s">
        <v>134</v>
      </c>
      <c r="E178" s="233" t="s">
        <v>1</v>
      </c>
      <c r="F178" s="234" t="s">
        <v>85</v>
      </c>
      <c r="G178" s="232"/>
      <c r="H178" s="235">
        <v>540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134</v>
      </c>
      <c r="AU178" s="241" t="s">
        <v>84</v>
      </c>
      <c r="AV178" s="13" t="s">
        <v>84</v>
      </c>
      <c r="AW178" s="13" t="s">
        <v>31</v>
      </c>
      <c r="AX178" s="13" t="s">
        <v>82</v>
      </c>
      <c r="AY178" s="241" t="s">
        <v>122</v>
      </c>
    </row>
    <row r="179" s="2" customFormat="1" ht="35.8" customHeight="1">
      <c r="A179" s="36"/>
      <c r="B179" s="37"/>
      <c r="C179" s="213" t="s">
        <v>227</v>
      </c>
      <c r="D179" s="213" t="s">
        <v>125</v>
      </c>
      <c r="E179" s="214" t="s">
        <v>228</v>
      </c>
      <c r="F179" s="215" t="s">
        <v>229</v>
      </c>
      <c r="G179" s="216" t="s">
        <v>148</v>
      </c>
      <c r="H179" s="217">
        <v>540</v>
      </c>
      <c r="I179" s="218"/>
      <c r="J179" s="219">
        <f>ROUND(I179*H179,2)</f>
        <v>0</v>
      </c>
      <c r="K179" s="215" t="s">
        <v>1</v>
      </c>
      <c r="L179" s="42"/>
      <c r="M179" s="220" t="s">
        <v>1</v>
      </c>
      <c r="N179" s="221" t="s">
        <v>39</v>
      </c>
      <c r="O179" s="89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4" t="s">
        <v>191</v>
      </c>
      <c r="AT179" s="224" t="s">
        <v>125</v>
      </c>
      <c r="AU179" s="224" t="s">
        <v>84</v>
      </c>
      <c r="AY179" s="15" t="s">
        <v>122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5" t="s">
        <v>82</v>
      </c>
      <c r="BK179" s="225">
        <f>ROUND(I179*H179,2)</f>
        <v>0</v>
      </c>
      <c r="BL179" s="15" t="s">
        <v>191</v>
      </c>
      <c r="BM179" s="224" t="s">
        <v>230</v>
      </c>
    </row>
    <row r="180" s="2" customFormat="1">
      <c r="A180" s="36"/>
      <c r="B180" s="37"/>
      <c r="C180" s="38"/>
      <c r="D180" s="226" t="s">
        <v>132</v>
      </c>
      <c r="E180" s="38"/>
      <c r="F180" s="227" t="s">
        <v>231</v>
      </c>
      <c r="G180" s="38"/>
      <c r="H180" s="38"/>
      <c r="I180" s="228"/>
      <c r="J180" s="38"/>
      <c r="K180" s="38"/>
      <c r="L180" s="42"/>
      <c r="M180" s="229"/>
      <c r="N180" s="230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132</v>
      </c>
      <c r="AU180" s="15" t="s">
        <v>84</v>
      </c>
    </row>
    <row r="181" s="13" customFormat="1">
      <c r="A181" s="13"/>
      <c r="B181" s="231"/>
      <c r="C181" s="232"/>
      <c r="D181" s="226" t="s">
        <v>134</v>
      </c>
      <c r="E181" s="233" t="s">
        <v>1</v>
      </c>
      <c r="F181" s="234" t="s">
        <v>85</v>
      </c>
      <c r="G181" s="232"/>
      <c r="H181" s="235">
        <v>540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134</v>
      </c>
      <c r="AU181" s="241" t="s">
        <v>84</v>
      </c>
      <c r="AV181" s="13" t="s">
        <v>84</v>
      </c>
      <c r="AW181" s="13" t="s">
        <v>31</v>
      </c>
      <c r="AX181" s="13" t="s">
        <v>82</v>
      </c>
      <c r="AY181" s="241" t="s">
        <v>122</v>
      </c>
    </row>
    <row r="182" s="2" customFormat="1" ht="22.9" customHeight="1">
      <c r="A182" s="36"/>
      <c r="B182" s="37"/>
      <c r="C182" s="243" t="s">
        <v>232</v>
      </c>
      <c r="D182" s="243" t="s">
        <v>203</v>
      </c>
      <c r="E182" s="244" t="s">
        <v>233</v>
      </c>
      <c r="F182" s="245" t="s">
        <v>234</v>
      </c>
      <c r="G182" s="246" t="s">
        <v>148</v>
      </c>
      <c r="H182" s="247">
        <v>561.60000000000002</v>
      </c>
      <c r="I182" s="248"/>
      <c r="J182" s="249">
        <f>ROUND(I182*H182,2)</f>
        <v>0</v>
      </c>
      <c r="K182" s="245" t="s">
        <v>1</v>
      </c>
      <c r="L182" s="250"/>
      <c r="M182" s="251" t="s">
        <v>1</v>
      </c>
      <c r="N182" s="252" t="s">
        <v>39</v>
      </c>
      <c r="O182" s="89"/>
      <c r="P182" s="222">
        <f>O182*H182</f>
        <v>0</v>
      </c>
      <c r="Q182" s="222">
        <v>0.0061999999999999998</v>
      </c>
      <c r="R182" s="222">
        <f>Q182*H182</f>
        <v>3.4819200000000001</v>
      </c>
      <c r="S182" s="222">
        <v>0</v>
      </c>
      <c r="T182" s="223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4" t="s">
        <v>206</v>
      </c>
      <c r="AT182" s="224" t="s">
        <v>203</v>
      </c>
      <c r="AU182" s="224" t="s">
        <v>84</v>
      </c>
      <c r="AY182" s="15" t="s">
        <v>122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5" t="s">
        <v>82</v>
      </c>
      <c r="BK182" s="225">
        <f>ROUND(I182*H182,2)</f>
        <v>0</v>
      </c>
      <c r="BL182" s="15" t="s">
        <v>191</v>
      </c>
      <c r="BM182" s="224" t="s">
        <v>235</v>
      </c>
    </row>
    <row r="183" s="2" customFormat="1">
      <c r="A183" s="36"/>
      <c r="B183" s="37"/>
      <c r="C183" s="38"/>
      <c r="D183" s="226" t="s">
        <v>132</v>
      </c>
      <c r="E183" s="38"/>
      <c r="F183" s="227" t="s">
        <v>234</v>
      </c>
      <c r="G183" s="38"/>
      <c r="H183" s="38"/>
      <c r="I183" s="228"/>
      <c r="J183" s="38"/>
      <c r="K183" s="38"/>
      <c r="L183" s="42"/>
      <c r="M183" s="229"/>
      <c r="N183" s="230"/>
      <c r="O183" s="89"/>
      <c r="P183" s="89"/>
      <c r="Q183" s="89"/>
      <c r="R183" s="89"/>
      <c r="S183" s="89"/>
      <c r="T183" s="90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132</v>
      </c>
      <c r="AU183" s="15" t="s">
        <v>84</v>
      </c>
    </row>
    <row r="184" s="2" customFormat="1">
      <c r="A184" s="36"/>
      <c r="B184" s="37"/>
      <c r="C184" s="38"/>
      <c r="D184" s="226" t="s">
        <v>194</v>
      </c>
      <c r="E184" s="38"/>
      <c r="F184" s="242" t="s">
        <v>236</v>
      </c>
      <c r="G184" s="38"/>
      <c r="H184" s="38"/>
      <c r="I184" s="228"/>
      <c r="J184" s="38"/>
      <c r="K184" s="38"/>
      <c r="L184" s="42"/>
      <c r="M184" s="229"/>
      <c r="N184" s="230"/>
      <c r="O184" s="89"/>
      <c r="P184" s="89"/>
      <c r="Q184" s="89"/>
      <c r="R184" s="89"/>
      <c r="S184" s="89"/>
      <c r="T184" s="90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194</v>
      </c>
      <c r="AU184" s="15" t="s">
        <v>84</v>
      </c>
    </row>
    <row r="185" s="13" customFormat="1">
      <c r="A185" s="13"/>
      <c r="B185" s="231"/>
      <c r="C185" s="232"/>
      <c r="D185" s="226" t="s">
        <v>134</v>
      </c>
      <c r="E185" s="233" t="s">
        <v>1</v>
      </c>
      <c r="F185" s="234" t="s">
        <v>237</v>
      </c>
      <c r="G185" s="232"/>
      <c r="H185" s="235">
        <v>561.60000000000002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134</v>
      </c>
      <c r="AU185" s="241" t="s">
        <v>84</v>
      </c>
      <c r="AV185" s="13" t="s">
        <v>84</v>
      </c>
      <c r="AW185" s="13" t="s">
        <v>31</v>
      </c>
      <c r="AX185" s="13" t="s">
        <v>82</v>
      </c>
      <c r="AY185" s="241" t="s">
        <v>122</v>
      </c>
    </row>
    <row r="186" s="2" customFormat="1" ht="22.9" customHeight="1">
      <c r="A186" s="36"/>
      <c r="B186" s="37"/>
      <c r="C186" s="213" t="s">
        <v>238</v>
      </c>
      <c r="D186" s="213" t="s">
        <v>125</v>
      </c>
      <c r="E186" s="214" t="s">
        <v>239</v>
      </c>
      <c r="F186" s="215" t="s">
        <v>240</v>
      </c>
      <c r="G186" s="216" t="s">
        <v>166</v>
      </c>
      <c r="H186" s="217">
        <v>3.4820000000000002</v>
      </c>
      <c r="I186" s="218"/>
      <c r="J186" s="219">
        <f>ROUND(I186*H186,2)</f>
        <v>0</v>
      </c>
      <c r="K186" s="215" t="s">
        <v>129</v>
      </c>
      <c r="L186" s="42"/>
      <c r="M186" s="220" t="s">
        <v>1</v>
      </c>
      <c r="N186" s="221" t="s">
        <v>39</v>
      </c>
      <c r="O186" s="89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4" t="s">
        <v>191</v>
      </c>
      <c r="AT186" s="224" t="s">
        <v>125</v>
      </c>
      <c r="AU186" s="224" t="s">
        <v>84</v>
      </c>
      <c r="AY186" s="15" t="s">
        <v>122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5" t="s">
        <v>82</v>
      </c>
      <c r="BK186" s="225">
        <f>ROUND(I186*H186,2)</f>
        <v>0</v>
      </c>
      <c r="BL186" s="15" t="s">
        <v>191</v>
      </c>
      <c r="BM186" s="224" t="s">
        <v>241</v>
      </c>
    </row>
    <row r="187" s="2" customFormat="1">
      <c r="A187" s="36"/>
      <c r="B187" s="37"/>
      <c r="C187" s="38"/>
      <c r="D187" s="226" t="s">
        <v>132</v>
      </c>
      <c r="E187" s="38"/>
      <c r="F187" s="227" t="s">
        <v>242</v>
      </c>
      <c r="G187" s="38"/>
      <c r="H187" s="38"/>
      <c r="I187" s="228"/>
      <c r="J187" s="38"/>
      <c r="K187" s="38"/>
      <c r="L187" s="42"/>
      <c r="M187" s="229"/>
      <c r="N187" s="230"/>
      <c r="O187" s="89"/>
      <c r="P187" s="89"/>
      <c r="Q187" s="89"/>
      <c r="R187" s="89"/>
      <c r="S187" s="89"/>
      <c r="T187" s="90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132</v>
      </c>
      <c r="AU187" s="15" t="s">
        <v>84</v>
      </c>
    </row>
    <row r="188" s="12" customFormat="1" ht="25.92" customHeight="1">
      <c r="A188" s="12"/>
      <c r="B188" s="197"/>
      <c r="C188" s="198"/>
      <c r="D188" s="199" t="s">
        <v>73</v>
      </c>
      <c r="E188" s="200" t="s">
        <v>243</v>
      </c>
      <c r="F188" s="200" t="s">
        <v>244</v>
      </c>
      <c r="G188" s="198"/>
      <c r="H188" s="198"/>
      <c r="I188" s="201"/>
      <c r="J188" s="202">
        <f>BK188</f>
        <v>0</v>
      </c>
      <c r="K188" s="198"/>
      <c r="L188" s="203"/>
      <c r="M188" s="204"/>
      <c r="N188" s="205"/>
      <c r="O188" s="205"/>
      <c r="P188" s="206">
        <f>P189+P192</f>
        <v>0</v>
      </c>
      <c r="Q188" s="205"/>
      <c r="R188" s="206">
        <f>R189+R192</f>
        <v>0</v>
      </c>
      <c r="S188" s="205"/>
      <c r="T188" s="207">
        <f>T189+T192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8" t="s">
        <v>151</v>
      </c>
      <c r="AT188" s="209" t="s">
        <v>73</v>
      </c>
      <c r="AU188" s="209" t="s">
        <v>74</v>
      </c>
      <c r="AY188" s="208" t="s">
        <v>122</v>
      </c>
      <c r="BK188" s="210">
        <f>BK189+BK192</f>
        <v>0</v>
      </c>
    </row>
    <row r="189" s="12" customFormat="1" ht="22.8" customHeight="1">
      <c r="A189" s="12"/>
      <c r="B189" s="197"/>
      <c r="C189" s="198"/>
      <c r="D189" s="199" t="s">
        <v>73</v>
      </c>
      <c r="E189" s="211" t="s">
        <v>245</v>
      </c>
      <c r="F189" s="211" t="s">
        <v>246</v>
      </c>
      <c r="G189" s="198"/>
      <c r="H189" s="198"/>
      <c r="I189" s="201"/>
      <c r="J189" s="212">
        <f>BK189</f>
        <v>0</v>
      </c>
      <c r="K189" s="198"/>
      <c r="L189" s="203"/>
      <c r="M189" s="204"/>
      <c r="N189" s="205"/>
      <c r="O189" s="205"/>
      <c r="P189" s="206">
        <f>SUM(P190:P191)</f>
        <v>0</v>
      </c>
      <c r="Q189" s="205"/>
      <c r="R189" s="206">
        <f>SUM(R190:R191)</f>
        <v>0</v>
      </c>
      <c r="S189" s="205"/>
      <c r="T189" s="207">
        <f>SUM(T190:T191)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8" t="s">
        <v>151</v>
      </c>
      <c r="AT189" s="209" t="s">
        <v>73</v>
      </c>
      <c r="AU189" s="209" t="s">
        <v>82</v>
      </c>
      <c r="AY189" s="208" t="s">
        <v>122</v>
      </c>
      <c r="BK189" s="210">
        <f>SUM(BK190:BK191)</f>
        <v>0</v>
      </c>
    </row>
    <row r="190" s="2" customFormat="1" ht="14.5" customHeight="1">
      <c r="A190" s="36"/>
      <c r="B190" s="37"/>
      <c r="C190" s="213" t="s">
        <v>247</v>
      </c>
      <c r="D190" s="213" t="s">
        <v>125</v>
      </c>
      <c r="E190" s="214" t="s">
        <v>248</v>
      </c>
      <c r="F190" s="215" t="s">
        <v>246</v>
      </c>
      <c r="G190" s="216" t="s">
        <v>154</v>
      </c>
      <c r="H190" s="217">
        <v>1</v>
      </c>
      <c r="I190" s="218"/>
      <c r="J190" s="219">
        <f>ROUND(I190*H190,2)</f>
        <v>0</v>
      </c>
      <c r="K190" s="215" t="s">
        <v>129</v>
      </c>
      <c r="L190" s="42"/>
      <c r="M190" s="220" t="s">
        <v>1</v>
      </c>
      <c r="N190" s="221" t="s">
        <v>39</v>
      </c>
      <c r="O190" s="89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4" t="s">
        <v>249</v>
      </c>
      <c r="AT190" s="224" t="s">
        <v>125</v>
      </c>
      <c r="AU190" s="224" t="s">
        <v>84</v>
      </c>
      <c r="AY190" s="15" t="s">
        <v>122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5" t="s">
        <v>82</v>
      </c>
      <c r="BK190" s="225">
        <f>ROUND(I190*H190,2)</f>
        <v>0</v>
      </c>
      <c r="BL190" s="15" t="s">
        <v>249</v>
      </c>
      <c r="BM190" s="224" t="s">
        <v>250</v>
      </c>
    </row>
    <row r="191" s="2" customFormat="1">
      <c r="A191" s="36"/>
      <c r="B191" s="37"/>
      <c r="C191" s="38"/>
      <c r="D191" s="226" t="s">
        <v>132</v>
      </c>
      <c r="E191" s="38"/>
      <c r="F191" s="227" t="s">
        <v>246</v>
      </c>
      <c r="G191" s="38"/>
      <c r="H191" s="38"/>
      <c r="I191" s="228"/>
      <c r="J191" s="38"/>
      <c r="K191" s="38"/>
      <c r="L191" s="42"/>
      <c r="M191" s="229"/>
      <c r="N191" s="230"/>
      <c r="O191" s="89"/>
      <c r="P191" s="89"/>
      <c r="Q191" s="89"/>
      <c r="R191" s="89"/>
      <c r="S191" s="89"/>
      <c r="T191" s="90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132</v>
      </c>
      <c r="AU191" s="15" t="s">
        <v>84</v>
      </c>
    </row>
    <row r="192" s="12" customFormat="1" ht="22.8" customHeight="1">
      <c r="A192" s="12"/>
      <c r="B192" s="197"/>
      <c r="C192" s="198"/>
      <c r="D192" s="199" t="s">
        <v>73</v>
      </c>
      <c r="E192" s="211" t="s">
        <v>251</v>
      </c>
      <c r="F192" s="211" t="s">
        <v>252</v>
      </c>
      <c r="G192" s="198"/>
      <c r="H192" s="198"/>
      <c r="I192" s="201"/>
      <c r="J192" s="212">
        <f>BK192</f>
        <v>0</v>
      </c>
      <c r="K192" s="198"/>
      <c r="L192" s="203"/>
      <c r="M192" s="204"/>
      <c r="N192" s="205"/>
      <c r="O192" s="205"/>
      <c r="P192" s="206">
        <f>SUM(P193:P194)</f>
        <v>0</v>
      </c>
      <c r="Q192" s="205"/>
      <c r="R192" s="206">
        <f>SUM(R193:R194)</f>
        <v>0</v>
      </c>
      <c r="S192" s="205"/>
      <c r="T192" s="207">
        <f>SUM(T193:T194)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8" t="s">
        <v>151</v>
      </c>
      <c r="AT192" s="209" t="s">
        <v>73</v>
      </c>
      <c r="AU192" s="209" t="s">
        <v>82</v>
      </c>
      <c r="AY192" s="208" t="s">
        <v>122</v>
      </c>
      <c r="BK192" s="210">
        <f>SUM(BK193:BK194)</f>
        <v>0</v>
      </c>
    </row>
    <row r="193" s="2" customFormat="1" ht="14.5" customHeight="1">
      <c r="A193" s="36"/>
      <c r="B193" s="37"/>
      <c r="C193" s="213" t="s">
        <v>7</v>
      </c>
      <c r="D193" s="213" t="s">
        <v>125</v>
      </c>
      <c r="E193" s="214" t="s">
        <v>253</v>
      </c>
      <c r="F193" s="215" t="s">
        <v>252</v>
      </c>
      <c r="G193" s="216" t="s">
        <v>154</v>
      </c>
      <c r="H193" s="217">
        <v>1</v>
      </c>
      <c r="I193" s="218"/>
      <c r="J193" s="219">
        <f>ROUND(I193*H193,2)</f>
        <v>0</v>
      </c>
      <c r="K193" s="215" t="s">
        <v>129</v>
      </c>
      <c r="L193" s="42"/>
      <c r="M193" s="220" t="s">
        <v>1</v>
      </c>
      <c r="N193" s="221" t="s">
        <v>39</v>
      </c>
      <c r="O193" s="89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4" t="s">
        <v>249</v>
      </c>
      <c r="AT193" s="224" t="s">
        <v>125</v>
      </c>
      <c r="AU193" s="224" t="s">
        <v>84</v>
      </c>
      <c r="AY193" s="15" t="s">
        <v>122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5" t="s">
        <v>82</v>
      </c>
      <c r="BK193" s="225">
        <f>ROUND(I193*H193,2)</f>
        <v>0</v>
      </c>
      <c r="BL193" s="15" t="s">
        <v>249</v>
      </c>
      <c r="BM193" s="224" t="s">
        <v>254</v>
      </c>
    </row>
    <row r="194" s="2" customFormat="1">
      <c r="A194" s="36"/>
      <c r="B194" s="37"/>
      <c r="C194" s="38"/>
      <c r="D194" s="226" t="s">
        <v>132</v>
      </c>
      <c r="E194" s="38"/>
      <c r="F194" s="227" t="s">
        <v>252</v>
      </c>
      <c r="G194" s="38"/>
      <c r="H194" s="38"/>
      <c r="I194" s="228"/>
      <c r="J194" s="38"/>
      <c r="K194" s="38"/>
      <c r="L194" s="42"/>
      <c r="M194" s="253"/>
      <c r="N194" s="254"/>
      <c r="O194" s="255"/>
      <c r="P194" s="255"/>
      <c r="Q194" s="255"/>
      <c r="R194" s="255"/>
      <c r="S194" s="255"/>
      <c r="T194" s="25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132</v>
      </c>
      <c r="AU194" s="15" t="s">
        <v>84</v>
      </c>
    </row>
    <row r="195" s="2" customFormat="1" ht="6.96" customHeight="1">
      <c r="A195" s="36"/>
      <c r="B195" s="64"/>
      <c r="C195" s="65"/>
      <c r="D195" s="65"/>
      <c r="E195" s="65"/>
      <c r="F195" s="65"/>
      <c r="G195" s="65"/>
      <c r="H195" s="65"/>
      <c r="I195" s="65"/>
      <c r="J195" s="65"/>
      <c r="K195" s="65"/>
      <c r="L195" s="42"/>
      <c r="M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</row>
  </sheetData>
  <sheetProtection sheet="1" autoFilter="0" formatColumns="0" formatRows="0" objects="1" scenarios="1" spinCount="100000" saltValue="EwrKDx8gKj+nO2HTzz1+6KyTvUcCHWXBIPNdDYCr0Wy4WonilLFFr7aFyJZWjwOfKpCBGlVl7Nxt38LcKtrS9w==" hashValue="ZqztstcZhUajYFc1Utza079m1TaxR3ANerhdh0MW7Ku2cZRdvX78Q2J0eaTvdZdSl5fhWmPglbrlVfZw4LL4aw==" algorithmName="SHA-512" password="CC35"/>
  <autoFilter ref="C125:K194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5938" style="1" customWidth="1"/>
    <col min="2" max="2" width="1.667969" style="1" customWidth="1"/>
    <col min="3" max="3" width="24.99609" style="1" customWidth="1"/>
    <col min="4" max="4" width="75.77734" style="1" customWidth="1"/>
    <col min="5" max="5" width="13.33594" style="1" customWidth="1"/>
    <col min="6" max="6" width="19.99609" style="1" customWidth="1"/>
    <col min="7" max="7" width="1.667969" style="1" customWidth="1"/>
    <col min="8" max="8" width="8.335938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18"/>
    </row>
    <row r="4" s="1" customFormat="1" ht="24.96" customHeight="1">
      <c r="B4" s="18"/>
      <c r="C4" s="133" t="s">
        <v>255</v>
      </c>
      <c r="H4" s="18"/>
    </row>
    <row r="5" s="1" customFormat="1" ht="12" customHeight="1">
      <c r="B5" s="18"/>
      <c r="C5" s="257" t="s">
        <v>13</v>
      </c>
      <c r="D5" s="142" t="s">
        <v>14</v>
      </c>
      <c r="E5" s="1"/>
      <c r="F5" s="1"/>
      <c r="H5" s="18"/>
    </row>
    <row r="6" s="1" customFormat="1" ht="36.96" customHeight="1">
      <c r="B6" s="18"/>
      <c r="C6" s="258" t="s">
        <v>16</v>
      </c>
      <c r="D6" s="259" t="s">
        <v>17</v>
      </c>
      <c r="E6" s="1"/>
      <c r="F6" s="1"/>
      <c r="H6" s="18"/>
    </row>
    <row r="7" s="1" customFormat="1" ht="14.5" customHeight="1">
      <c r="B7" s="18"/>
      <c r="C7" s="135" t="s">
        <v>22</v>
      </c>
      <c r="D7" s="139" t="str">
        <f>'Rekapitulace stavby'!AN8</f>
        <v>25. 8. 2022</v>
      </c>
      <c r="H7" s="18"/>
    </row>
    <row r="8" s="2" customFormat="1" ht="10.8" customHeight="1">
      <c r="A8" s="36"/>
      <c r="B8" s="42"/>
      <c r="C8" s="36"/>
      <c r="D8" s="36"/>
      <c r="E8" s="36"/>
      <c r="F8" s="36"/>
      <c r="G8" s="36"/>
      <c r="H8" s="42"/>
    </row>
    <row r="9" s="11" customFormat="1" ht="29.28" customHeight="1">
      <c r="A9" s="186"/>
      <c r="B9" s="260"/>
      <c r="C9" s="261" t="s">
        <v>55</v>
      </c>
      <c r="D9" s="262" t="s">
        <v>56</v>
      </c>
      <c r="E9" s="262" t="s">
        <v>109</v>
      </c>
      <c r="F9" s="263" t="s">
        <v>256</v>
      </c>
      <c r="G9" s="186"/>
      <c r="H9" s="260"/>
    </row>
    <row r="10" s="2" customFormat="1" ht="26.4" customHeight="1">
      <c r="A10" s="36"/>
      <c r="B10" s="42"/>
      <c r="C10" s="264" t="s">
        <v>257</v>
      </c>
      <c r="D10" s="264" t="s">
        <v>80</v>
      </c>
      <c r="E10" s="36"/>
      <c r="F10" s="36"/>
      <c r="G10" s="36"/>
      <c r="H10" s="42"/>
    </row>
    <row r="11" s="2" customFormat="1" ht="16.8" customHeight="1">
      <c r="A11" s="36"/>
      <c r="B11" s="42"/>
      <c r="C11" s="265" t="s">
        <v>85</v>
      </c>
      <c r="D11" s="266" t="s">
        <v>1</v>
      </c>
      <c r="E11" s="267" t="s">
        <v>1</v>
      </c>
      <c r="F11" s="268">
        <v>540</v>
      </c>
      <c r="G11" s="36"/>
      <c r="H11" s="42"/>
    </row>
    <row r="12" s="2" customFormat="1" ht="16.8" customHeight="1">
      <c r="A12" s="36"/>
      <c r="B12" s="42"/>
      <c r="C12" s="269" t="s">
        <v>85</v>
      </c>
      <c r="D12" s="269" t="s">
        <v>86</v>
      </c>
      <c r="E12" s="15" t="s">
        <v>1</v>
      </c>
      <c r="F12" s="270">
        <v>540</v>
      </c>
      <c r="G12" s="36"/>
      <c r="H12" s="42"/>
    </row>
    <row r="13" s="2" customFormat="1" ht="16.8" customHeight="1">
      <c r="A13" s="36"/>
      <c r="B13" s="42"/>
      <c r="C13" s="271" t="s">
        <v>258</v>
      </c>
      <c r="D13" s="36"/>
      <c r="E13" s="36"/>
      <c r="F13" s="36"/>
      <c r="G13" s="36"/>
      <c r="H13" s="42"/>
    </row>
    <row r="14" s="2" customFormat="1" ht="16.8" customHeight="1">
      <c r="A14" s="36"/>
      <c r="B14" s="42"/>
      <c r="C14" s="269" t="s">
        <v>189</v>
      </c>
      <c r="D14" s="269" t="s">
        <v>190</v>
      </c>
      <c r="E14" s="15" t="s">
        <v>148</v>
      </c>
      <c r="F14" s="270">
        <v>540</v>
      </c>
      <c r="G14" s="36"/>
      <c r="H14" s="42"/>
    </row>
    <row r="15" s="2" customFormat="1" ht="16.8" customHeight="1">
      <c r="A15" s="36"/>
      <c r="B15" s="42"/>
      <c r="C15" s="269" t="s">
        <v>197</v>
      </c>
      <c r="D15" s="269" t="s">
        <v>198</v>
      </c>
      <c r="E15" s="15" t="s">
        <v>148</v>
      </c>
      <c r="F15" s="270">
        <v>540</v>
      </c>
      <c r="G15" s="36"/>
      <c r="H15" s="42"/>
    </row>
    <row r="16" s="2" customFormat="1" ht="16.8" customHeight="1">
      <c r="A16" s="36"/>
      <c r="B16" s="42"/>
      <c r="C16" s="269" t="s">
        <v>223</v>
      </c>
      <c r="D16" s="269" t="s">
        <v>224</v>
      </c>
      <c r="E16" s="15" t="s">
        <v>148</v>
      </c>
      <c r="F16" s="270">
        <v>540</v>
      </c>
      <c r="G16" s="36"/>
      <c r="H16" s="42"/>
    </row>
    <row r="17" s="2" customFormat="1">
      <c r="A17" s="36"/>
      <c r="B17" s="42"/>
      <c r="C17" s="269" t="s">
        <v>228</v>
      </c>
      <c r="D17" s="269" t="s">
        <v>229</v>
      </c>
      <c r="E17" s="15" t="s">
        <v>148</v>
      </c>
      <c r="F17" s="270">
        <v>540</v>
      </c>
      <c r="G17" s="36"/>
      <c r="H17" s="42"/>
    </row>
    <row r="18" s="2" customFormat="1" ht="16.8" customHeight="1">
      <c r="A18" s="36"/>
      <c r="B18" s="42"/>
      <c r="C18" s="269" t="s">
        <v>126</v>
      </c>
      <c r="D18" s="269" t="s">
        <v>127</v>
      </c>
      <c r="E18" s="15" t="s">
        <v>128</v>
      </c>
      <c r="F18" s="270">
        <v>3915</v>
      </c>
      <c r="G18" s="36"/>
      <c r="H18" s="42"/>
    </row>
    <row r="19" s="2" customFormat="1" ht="16.8" customHeight="1">
      <c r="A19" s="36"/>
      <c r="B19" s="42"/>
      <c r="C19" s="269" t="s">
        <v>146</v>
      </c>
      <c r="D19" s="269" t="s">
        <v>147</v>
      </c>
      <c r="E19" s="15" t="s">
        <v>148</v>
      </c>
      <c r="F19" s="270">
        <v>540</v>
      </c>
      <c r="G19" s="36"/>
      <c r="H19" s="42"/>
    </row>
    <row r="20" s="2" customFormat="1" ht="16.8" customHeight="1">
      <c r="A20" s="36"/>
      <c r="B20" s="42"/>
      <c r="C20" s="269" t="s">
        <v>204</v>
      </c>
      <c r="D20" s="269" t="s">
        <v>205</v>
      </c>
      <c r="E20" s="15" t="s">
        <v>148</v>
      </c>
      <c r="F20" s="270">
        <v>567</v>
      </c>
      <c r="G20" s="36"/>
      <c r="H20" s="42"/>
    </row>
    <row r="21" s="2" customFormat="1" ht="16.8" customHeight="1">
      <c r="A21" s="36"/>
      <c r="B21" s="42"/>
      <c r="C21" s="269" t="s">
        <v>233</v>
      </c>
      <c r="D21" s="269" t="s">
        <v>234</v>
      </c>
      <c r="E21" s="15" t="s">
        <v>148</v>
      </c>
      <c r="F21" s="270">
        <v>561.60000000000002</v>
      </c>
      <c r="G21" s="36"/>
      <c r="H21" s="42"/>
    </row>
    <row r="22" s="2" customFormat="1" ht="16.8" customHeight="1">
      <c r="A22" s="36"/>
      <c r="B22" s="42"/>
      <c r="C22" s="265" t="s">
        <v>87</v>
      </c>
      <c r="D22" s="266" t="s">
        <v>1</v>
      </c>
      <c r="E22" s="267" t="s">
        <v>1</v>
      </c>
      <c r="F22" s="268">
        <v>3915</v>
      </c>
      <c r="G22" s="36"/>
      <c r="H22" s="42"/>
    </row>
    <row r="23" s="2" customFormat="1" ht="16.8" customHeight="1">
      <c r="A23" s="36"/>
      <c r="B23" s="42"/>
      <c r="C23" s="269" t="s">
        <v>87</v>
      </c>
      <c r="D23" s="269" t="s">
        <v>135</v>
      </c>
      <c r="E23" s="15" t="s">
        <v>1</v>
      </c>
      <c r="F23" s="270">
        <v>3915</v>
      </c>
      <c r="G23" s="36"/>
      <c r="H23" s="42"/>
    </row>
    <row r="24" s="2" customFormat="1" ht="16.8" customHeight="1">
      <c r="A24" s="36"/>
      <c r="B24" s="42"/>
      <c r="C24" s="271" t="s">
        <v>258</v>
      </c>
      <c r="D24" s="36"/>
      <c r="E24" s="36"/>
      <c r="F24" s="36"/>
      <c r="G24" s="36"/>
      <c r="H24" s="42"/>
    </row>
    <row r="25" s="2" customFormat="1" ht="16.8" customHeight="1">
      <c r="A25" s="36"/>
      <c r="B25" s="42"/>
      <c r="C25" s="269" t="s">
        <v>126</v>
      </c>
      <c r="D25" s="269" t="s">
        <v>127</v>
      </c>
      <c r="E25" s="15" t="s">
        <v>128</v>
      </c>
      <c r="F25" s="270">
        <v>3915</v>
      </c>
      <c r="G25" s="36"/>
      <c r="H25" s="42"/>
    </row>
    <row r="26" s="2" customFormat="1">
      <c r="A26" s="36"/>
      <c r="B26" s="42"/>
      <c r="C26" s="269" t="s">
        <v>136</v>
      </c>
      <c r="D26" s="269" t="s">
        <v>137</v>
      </c>
      <c r="E26" s="15" t="s">
        <v>128</v>
      </c>
      <c r="F26" s="270">
        <v>117450</v>
      </c>
      <c r="G26" s="36"/>
      <c r="H26" s="42"/>
    </row>
    <row r="27" s="2" customFormat="1" ht="16.8" customHeight="1">
      <c r="A27" s="36"/>
      <c r="B27" s="42"/>
      <c r="C27" s="269" t="s">
        <v>142</v>
      </c>
      <c r="D27" s="269" t="s">
        <v>143</v>
      </c>
      <c r="E27" s="15" t="s">
        <v>128</v>
      </c>
      <c r="F27" s="270">
        <v>3915</v>
      </c>
      <c r="G27" s="36"/>
      <c r="H27" s="42"/>
    </row>
    <row r="28" s="2" customFormat="1" ht="7.44" customHeight="1">
      <c r="A28" s="36"/>
      <c r="B28" s="165"/>
      <c r="C28" s="166"/>
      <c r="D28" s="166"/>
      <c r="E28" s="166"/>
      <c r="F28" s="166"/>
      <c r="G28" s="166"/>
      <c r="H28" s="42"/>
    </row>
    <row r="29" s="2" customFormat="1">
      <c r="A29" s="36"/>
      <c r="B29" s="36"/>
      <c r="C29" s="36"/>
      <c r="D29" s="36"/>
      <c r="E29" s="36"/>
      <c r="F29" s="36"/>
      <c r="G29" s="36"/>
      <c r="H29" s="36"/>
    </row>
  </sheetData>
  <sheetProtection sheet="1" formatColumns="0" formatRows="0" objects="1" scenarios="1" spinCount="100000" saltValue="hEDMTs9PsQ1jWoy6n6ffi8Xgf70gnnxKhgfiFsKXYrQo0GbCM6/Jx0l1XY1X4Vs/coXujRfe05zLAtjXJZ/tZg==" hashValue="unIJzFaIX8k5mmu57C5dnQrpsD6O0xlCcudXl3Dz0R0M+3IkxrwIYHOqz+FXvCf2AJZNRb7rRrOG4PNcGCuk3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Havlista-PC\Havlista</dc:creator>
  <cp:lastModifiedBy>Havlista-PC\Havlista</cp:lastModifiedBy>
  <dcterms:created xsi:type="dcterms:W3CDTF">2022-09-05T09:16:14Z</dcterms:created>
  <dcterms:modified xsi:type="dcterms:W3CDTF">2022-09-05T09:16:20Z</dcterms:modified>
</cp:coreProperties>
</file>